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showInkAnnotation="0" autoCompressPictures="0" defaultThemeVersion="202300"/>
  <xr:revisionPtr revIDLastSave="0" documentId="13_ncr:1_{34B0EBD5-98D3-4B5E-A669-DB5DB749D209}" xr6:coauthVersionLast="47" xr6:coauthVersionMax="47" xr10:uidLastSave="{00000000-0000-0000-0000-000000000000}"/>
  <bookViews>
    <workbookView xWindow="28680" yWindow="-6090" windowWidth="57840" windowHeight="23520" tabRatio="768" xr2:uid="{00000000-000D-0000-FFFF-FFFF00000000}"/>
  </bookViews>
  <sheets>
    <sheet name="Group PH" sheetId="38" r:id="rId1"/>
    <sheet name="Ex-inorganic Income Statement" sheetId="39" r:id="rId2"/>
    <sheet name="Barclays UK YTD " sheetId="40" r:id="rId3"/>
    <sheet name="UK Corporate Bank YTD" sheetId="41" r:id="rId4"/>
    <sheet name="Barclays PBWM YTD" sheetId="42" r:id="rId5"/>
    <sheet name="Investment Bank YTD" sheetId="43" r:id="rId6"/>
    <sheet name="US Consumer Bank YTD" sheetId="44" r:id="rId7"/>
    <sheet name="Head Office YTD " sheetId="45" r:id="rId8"/>
    <sheet name="Group Qrtly " sheetId="46" r:id="rId9"/>
    <sheet name="Barclays UK Qrtly" sheetId="47" r:id="rId10"/>
    <sheet name="UK Corporate Bank Qrtly" sheetId="48" r:id="rId11"/>
    <sheet name="PBWM Qrtly" sheetId="49" r:id="rId12"/>
    <sheet name="Investment Bank Qrtly" sheetId="50" r:id="rId13"/>
    <sheet name="US Consumer Bank Qrtly" sheetId="51" r:id="rId14"/>
    <sheet name="Head Office Qrtly" sheetId="52" r:id="rId15"/>
    <sheet name="Margins and balances" sheetId="1" r:id="rId16"/>
    <sheet name="Remuneration" sheetId="2" r:id="rId17"/>
    <sheet name="L&amp;A by Geography" sheetId="3" r:id="rId18"/>
    <sheet name="L&amp;A by product" sheetId="6" r:id="rId19"/>
    <sheet name="Movement in gross exposures" sheetId="7" r:id="rId20"/>
    <sheet name="Management adjustments to model" sheetId="8" r:id="rId21"/>
    <sheet name="Measurement uncertainty" sheetId="9" r:id="rId22"/>
    <sheet name="ECL sensitivity analysis" sheetId="10" r:id="rId23"/>
    <sheet name="Home loans portfolios" sheetId="11" r:id="rId24"/>
    <sheet name="Credit cards unsecured loans" sheetId="12" r:id="rId25"/>
    <sheet name="Management VaR (95%)" sheetId="13" r:id="rId26"/>
    <sheet name="Assets held for sale" sheetId="4" r:id="rId27"/>
    <sheet name="Assets held for sale - Manageme" sheetId="5" r:id="rId28"/>
    <sheet name="Liquidity coverage ratio" sheetId="14" r:id="rId29"/>
    <sheet name="Net Stable Funding Ratio" sheetId="15" r:id="rId30"/>
    <sheet name="Group liquidity pool" sheetId="16" r:id="rId31"/>
    <sheet name="Deposit funding" sheetId="17" r:id="rId32"/>
    <sheet name="Funding structure" sheetId="18" r:id="rId33"/>
    <sheet name="Composition - wholesale funding" sheetId="19" r:id="rId34"/>
    <sheet name="Capital ratios and resources" sheetId="20" r:id="rId35"/>
    <sheet name="Movement in CET1 capital" sheetId="21" r:id="rId36"/>
    <sheet name="RWAs by risk type and business" sheetId="22" r:id="rId37"/>
    <sheet name="Movement in RWAs" sheetId="23" r:id="rId38"/>
    <sheet name="Leverage" sheetId="24" r:id="rId39"/>
    <sheet name="Condensed consolidated IS" sheetId="25" r:id="rId40"/>
    <sheet name="Condensed consolidated SOCI" sheetId="26" r:id="rId41"/>
    <sheet name="Condensed consolidated BS" sheetId="27" r:id="rId42"/>
    <sheet name="Condensed consolidated SOCIE" sheetId="28" r:id="rId43"/>
    <sheet name="Condensed consolidated CFS" sheetId="29" r:id="rId44"/>
    <sheet name="Tax" sheetId="30" r:id="rId45"/>
    <sheet name="EPS" sheetId="31" r:id="rId46"/>
    <sheet name="Dividend on ordinary shares" sheetId="32" r:id="rId47"/>
    <sheet name="FV of financial instruments" sheetId="33" r:id="rId48"/>
    <sheet name="Subordinated liabilities" sheetId="34" r:id="rId49"/>
    <sheet name="Provisions" sheetId="35" r:id="rId50"/>
    <sheet name="Other reserves" sheetId="36" r:id="rId51"/>
    <sheet name="Returns" sheetId="53" r:id="rId52"/>
    <sheet name="Quarterly returns" sheetId="54" r:id="rId53"/>
    <sheet name="Perf measures ex inorganic acti" sheetId="59" r:id="rId54"/>
    <sheet name="Performance ex. Q423 SCA" sheetId="58" r:id="rId55"/>
    <sheet name="BUK recs ex. Tesco" sheetId="56" r:id="rId56"/>
    <sheet name="LLR recs ex. Tesco" sheetId="57" r:id="rId57"/>
    <sheet name="TNAV" sheetId="37" r:id="rId58"/>
  </sheets>
  <definedNames>
    <definedName name="AccountNames">#REF!</definedName>
    <definedName name="CDMQRCentralBPAClarityUploadQuarterlies_1" localSheetId="9">#REF!</definedName>
    <definedName name="CDMQRCentralBPAClarityUploadQuarterlies_1" localSheetId="8">#REF!</definedName>
    <definedName name="CDMQRCentralBPAClarityUploadQuarterlies_1" localSheetId="14">#REF!</definedName>
    <definedName name="CDMQRCentralBPAClarityUploadQuarterlies_1" localSheetId="12">#REF!</definedName>
    <definedName name="CDMQRCentralBPAClarityUploadQuarterlies_1" localSheetId="11">#REF!</definedName>
    <definedName name="CDMQRCentralBPAClarityUploadQuarterlies_1" localSheetId="51">#REF!</definedName>
    <definedName name="CDMQRCentralBPAClarityUploadQuarterlies_1" localSheetId="10">#REF!</definedName>
    <definedName name="CDMQRCentralBPAClarityUploadQuarterlies_1" localSheetId="13">#REF!</definedName>
    <definedName name="CDMQRCentralBPAClarityUploadQuarterlies_1">#REF!</definedName>
    <definedName name="CDMQRClarityuploadfileQ316.xlsx_1" localSheetId="4">#REF!</definedName>
    <definedName name="CDMQRClarityuploadfileQ316.xlsx_1" localSheetId="2">#REF!</definedName>
    <definedName name="CDMQRClarityuploadfileQ316.xlsx_1" localSheetId="7">#REF!</definedName>
    <definedName name="CDMQRClarityuploadfileQ316.xlsx_1" localSheetId="5">#REF!</definedName>
    <definedName name="CDMQRClarityuploadfileQ316.xlsx_1" localSheetId="51">#REF!</definedName>
    <definedName name="CDMQRClarityuploadfileQ316.xlsx_1" localSheetId="3">#REF!</definedName>
    <definedName name="CDMQRClarityuploadfileQ316.xlsx_1" localSheetId="6">#REF!</definedName>
    <definedName name="CDMQRClarityuploadfileQ316.xlsx_1">#REF!</definedName>
    <definedName name="CDMQRClarityuploadfileQ316.xlsx_2" localSheetId="4">#REF!</definedName>
    <definedName name="CDMQRClarityuploadfileQ316.xlsx_2" localSheetId="5">#REF!</definedName>
    <definedName name="CDMQRClarityuploadfileQ316.xlsx_2" localSheetId="51">#REF!</definedName>
    <definedName name="CDMQRClarityuploadfileQ316.xlsx_2" localSheetId="3">#REF!</definedName>
    <definedName name="CDMQRClarityuploadfileQ316.xlsx_2" localSheetId="6">#REF!</definedName>
    <definedName name="CDMQRClarityuploadfileQ316.xlsx_2">#REF!</definedName>
    <definedName name="CDMQRClarityuploadfileQ316.xlsx_3" localSheetId="4">#REF!</definedName>
    <definedName name="CDMQRClarityuploadfileQ316.xlsx_3" localSheetId="5">#REF!</definedName>
    <definedName name="CDMQRClarityuploadfileQ316.xlsx_3" localSheetId="51">#REF!</definedName>
    <definedName name="CDMQRClarityuploadfileQ316.xlsx_3" localSheetId="3">#REF!</definedName>
    <definedName name="CDMQRClarityuploadfileQ316.xlsx_3" localSheetId="6">#REF!</definedName>
    <definedName name="CDMQRClarityuploadfileQ316.xlsx_3">#REF!</definedName>
    <definedName name="CDMQRClarityuploadfileQ316.xlsx_4" localSheetId="4">#REF!</definedName>
    <definedName name="CDMQRClarityuploadfileQ316.xlsx_4" localSheetId="5">#REF!</definedName>
    <definedName name="CDMQRClarityuploadfileQ316.xlsx_4" localSheetId="51">#REF!</definedName>
    <definedName name="CDMQRClarityuploadfileQ316.xlsx_4" localSheetId="3">#REF!</definedName>
    <definedName name="CDMQRClarityuploadfileQ316.xlsx_4" localSheetId="6">#REF!</definedName>
    <definedName name="CDMQRClarityuploadfileQ316.xlsx_4">#REF!</definedName>
    <definedName name="CQtr" localSheetId="4">#REF!</definedName>
    <definedName name="CQtr" localSheetId="2">#REF!</definedName>
    <definedName name="CQtr" localSheetId="8">#REF!</definedName>
    <definedName name="CQtr" localSheetId="7">#REF!</definedName>
    <definedName name="CQtr" localSheetId="5">#REF!</definedName>
    <definedName name="CQtr" localSheetId="54">#REF!</definedName>
    <definedName name="CQtr" localSheetId="51">#REF!</definedName>
    <definedName name="CQtr" localSheetId="3">#REF!</definedName>
    <definedName name="CQtr" localSheetId="6">#REF!</definedName>
    <definedName name="CQtr">#REF!</definedName>
    <definedName name="Entity">#REF!</definedName>
    <definedName name="PPPPPPPQtr" localSheetId="4">#REF!</definedName>
    <definedName name="PPPPPPPQtr" localSheetId="2">#REF!</definedName>
    <definedName name="PPPPPPPQtr" localSheetId="8">#REF!</definedName>
    <definedName name="PPPPPPPQtr" localSheetId="7">#REF!</definedName>
    <definedName name="PPPPPPPQtr" localSheetId="5">#REF!</definedName>
    <definedName name="PPPPPPPQtr" localSheetId="54">#REF!</definedName>
    <definedName name="PPPPPPPQtr" localSheetId="51">#REF!</definedName>
    <definedName name="PPPPPPPQtr" localSheetId="3">#REF!</definedName>
    <definedName name="PPPPPPPQtr" localSheetId="6">#REF!</definedName>
    <definedName name="PPPPPPPQtr">#REF!</definedName>
    <definedName name="PPPPPPQtr" localSheetId="4">#REF!</definedName>
    <definedName name="PPPPPPQtr" localSheetId="2">#REF!</definedName>
    <definedName name="PPPPPPQtr" localSheetId="8">#REF!</definedName>
    <definedName name="PPPPPPQtr" localSheetId="7">#REF!</definedName>
    <definedName name="PPPPPPQtr" localSheetId="5">#REF!</definedName>
    <definedName name="PPPPPPQtr" localSheetId="54">#REF!</definedName>
    <definedName name="PPPPPPQtr" localSheetId="51">#REF!</definedName>
    <definedName name="PPPPPPQtr" localSheetId="3">#REF!</definedName>
    <definedName name="PPPPPPQtr" localSheetId="6">#REF!</definedName>
    <definedName name="PPPPPPQtr">#REF!</definedName>
    <definedName name="PPPPPQtr" localSheetId="4">#REF!</definedName>
    <definedName name="PPPPPQtr" localSheetId="2">#REF!</definedName>
    <definedName name="PPPPPQtr" localSheetId="8">#REF!</definedName>
    <definedName name="PPPPPQtr" localSheetId="7">#REF!</definedName>
    <definedName name="PPPPPQtr" localSheetId="5">#REF!</definedName>
    <definedName name="PPPPPQtr" localSheetId="54">#REF!</definedName>
    <definedName name="PPPPPQtr" localSheetId="51">#REF!</definedName>
    <definedName name="PPPPPQtr" localSheetId="3">#REF!</definedName>
    <definedName name="PPPPPQtr" localSheetId="6">#REF!</definedName>
    <definedName name="PPPPPQtr">#REF!</definedName>
    <definedName name="PPPPQtr" localSheetId="4">#REF!</definedName>
    <definedName name="PPPPQtr" localSheetId="2">#REF!</definedName>
    <definedName name="PPPPQtr" localSheetId="8">#REF!</definedName>
    <definedName name="PPPPQtr" localSheetId="7">#REF!</definedName>
    <definedName name="PPPPQtr" localSheetId="5">#REF!</definedName>
    <definedName name="PPPPQtr" localSheetId="54">#REF!</definedName>
    <definedName name="PPPPQtr" localSheetId="51">#REF!</definedName>
    <definedName name="PPPPQtr" localSheetId="3">#REF!</definedName>
    <definedName name="PPPPQtr" localSheetId="6">#REF!</definedName>
    <definedName name="PPPPQtr">#REF!</definedName>
    <definedName name="PPPQtr" localSheetId="4">#REF!</definedName>
    <definedName name="PPPQtr" localSheetId="2">#REF!</definedName>
    <definedName name="PPPQtr" localSheetId="8">#REF!</definedName>
    <definedName name="PPPQtr" localSheetId="7">#REF!</definedName>
    <definedName name="PPPQtr" localSheetId="5">#REF!</definedName>
    <definedName name="PPPQtr" localSheetId="54">#REF!</definedName>
    <definedName name="PPPQtr" localSheetId="51">#REF!</definedName>
    <definedName name="PPPQtr" localSheetId="3">#REF!</definedName>
    <definedName name="PPPQtr" localSheetId="6">#REF!</definedName>
    <definedName name="PPPQtr">#REF!</definedName>
    <definedName name="PPQtr" localSheetId="4">#REF!</definedName>
    <definedName name="PPQtr" localSheetId="2">#REF!</definedName>
    <definedName name="PPQtr" localSheetId="8">#REF!</definedName>
    <definedName name="PPQtr" localSheetId="7">#REF!</definedName>
    <definedName name="PPQtr" localSheetId="5">#REF!</definedName>
    <definedName name="PPQtr" localSheetId="54">#REF!</definedName>
    <definedName name="PPQtr" localSheetId="51">#REF!</definedName>
    <definedName name="PPQtr" localSheetId="3">#REF!</definedName>
    <definedName name="PPQtr" localSheetId="6">#REF!</definedName>
    <definedName name="PPQtr">#REF!</definedName>
    <definedName name="PQtr" localSheetId="4">#REF!</definedName>
    <definedName name="PQtr" localSheetId="2">#REF!</definedName>
    <definedName name="PQtr" localSheetId="8">#REF!</definedName>
    <definedName name="PQtr" localSheetId="7">#REF!</definedName>
    <definedName name="PQtr" localSheetId="5">#REF!</definedName>
    <definedName name="PQtr" localSheetId="54">#REF!</definedName>
    <definedName name="PQtr" localSheetId="51">#REF!</definedName>
    <definedName name="PQtr" localSheetId="3">#REF!</definedName>
    <definedName name="PQtr" localSheetId="6">#REF!</definedName>
    <definedName name="PQtr">#REF!</definedName>
    <definedName name="_xlnm.Print_Area" localSheetId="4">'Barclays PBWM YTD'!$B$2:$E$34</definedName>
    <definedName name="_xlnm.Print_Area" localSheetId="9">'Barclays UK Qrtly'!$B$2:$K$56</definedName>
    <definedName name="_xlnm.Print_Area" localSheetId="2">'Barclays UK YTD '!$B$2:$E$69</definedName>
    <definedName name="_xlnm.Print_Area" localSheetId="0">'Group PH'!$B$2:$E$56</definedName>
    <definedName name="_xlnm.Print_Area" localSheetId="8">'Group Qrtly '!$B$2:$K$51</definedName>
    <definedName name="_xlnm.Print_Area" localSheetId="14">'Head Office Qrtly'!$B$2:$K$24</definedName>
    <definedName name="_xlnm.Print_Area" localSheetId="7">'Head Office YTD '!$B$2:$E$26</definedName>
    <definedName name="_xlnm.Print_Area" localSheetId="12">'Investment Bank Qrtly'!$B$2:$K$53</definedName>
    <definedName name="_xlnm.Print_Area" localSheetId="5">'Investment Bank YTD'!$B$2:$E$54</definedName>
    <definedName name="_xlnm.Print_Area" localSheetId="11">'PBWM Qrtly'!$B$2:$K$31</definedName>
    <definedName name="_xlnm.Print_Area" localSheetId="52">'Quarterly returns'!$A$1:$J$12</definedName>
    <definedName name="_xlnm.Print_Area" localSheetId="10">'UK Corporate Bank Qrtly'!$B$2:$K$36</definedName>
    <definedName name="_xlnm.Print_Area" localSheetId="3">'UK Corporate Bank YTD'!$B$2:$E$33</definedName>
    <definedName name="_xlnm.Print_Area" localSheetId="13">'US Consumer Bank Qrtly'!$B$2:$K$30</definedName>
    <definedName name="_xlnm.Print_Area" localSheetId="6">'US Consumer Bank YTD'!$B$2:$E$38</definedName>
    <definedName name="PriorQDate" localSheetId="54">#REF!</definedName>
    <definedName name="PriorQDate">#REF!</definedName>
    <definedName name="Product">#REF!</definedName>
    <definedName name="QDate">#REF!</definedName>
    <definedName name="Section1" localSheetId="53">'Perf measures ex inorganic acti'!$B$2</definedName>
    <definedName name="Segment">#REF!</definedName>
    <definedName name="View">#REF!</definedName>
    <definedName name="year" localSheetId="4">#REF!</definedName>
    <definedName name="year" localSheetId="2">#REF!</definedName>
    <definedName name="year" localSheetId="8">#REF!</definedName>
    <definedName name="year" localSheetId="7">#REF!</definedName>
    <definedName name="year" localSheetId="12">#REF!</definedName>
    <definedName name="year" localSheetId="5">#REF!</definedName>
    <definedName name="year" localSheetId="11">#REF!</definedName>
    <definedName name="year" localSheetId="54">#REF!</definedName>
    <definedName name="year" localSheetId="51">#REF!</definedName>
    <definedName name="year" localSheetId="3">#REF!</definedName>
    <definedName name="year" localSheetId="13">#REF!</definedName>
    <definedName name="year" localSheetId="6">#REF!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56" l="1"/>
  <c r="H32" i="56"/>
  <c r="I9" i="56"/>
  <c r="H8" i="56"/>
  <c r="H9" i="56" s="1"/>
  <c r="B4" i="54"/>
  <c r="H6" i="53"/>
  <c r="G6" i="53"/>
  <c r="C9" i="49"/>
  <c r="C8" i="49"/>
  <c r="C26" i="46"/>
  <c r="G16" i="45"/>
  <c r="G10" i="45"/>
  <c r="C10" i="45"/>
  <c r="G9" i="45"/>
  <c r="C10" i="44"/>
  <c r="G8" i="44"/>
  <c r="C8" i="44"/>
  <c r="G23" i="43"/>
  <c r="G9" i="42"/>
  <c r="C9" i="42"/>
  <c r="G8" i="42"/>
  <c r="C8" i="42"/>
  <c r="E44" i="39"/>
  <c r="C44" i="39"/>
  <c r="E43" i="39"/>
  <c r="D43" i="39"/>
  <c r="E42" i="39"/>
  <c r="D42" i="39"/>
  <c r="E37" i="39"/>
  <c r="C37" i="39"/>
  <c r="E19" i="39"/>
  <c r="D19" i="39"/>
  <c r="E18" i="39"/>
  <c r="D18" i="39"/>
  <c r="E17" i="39"/>
  <c r="D17" i="39"/>
  <c r="E11" i="39"/>
  <c r="D11" i="39"/>
  <c r="G30" i="38"/>
  <c r="C30" i="38"/>
  <c r="G24" i="38"/>
  <c r="C24" i="38"/>
  <c r="G23" i="38"/>
  <c r="C23" i="38"/>
  <c r="G14" i="38"/>
  <c r="G13" i="38"/>
</calcChain>
</file>

<file path=xl/sharedStrings.xml><?xml version="1.0" encoding="utf-8"?>
<sst xmlns="http://schemas.openxmlformats.org/spreadsheetml/2006/main" count="3119" uniqueCount="766">
  <si>
    <t>Margins and balances</t>
  </si>
  <si>
    <t>Twelve months ended 31.12.24</t>
  </si>
  <si>
    <t>Twelve months ended 31.12.23</t>
  </si>
  <si>
    <t xml:space="preserve">Net interest income </t>
  </si>
  <si>
    <t>Average customer assets</t>
  </si>
  <si>
    <t>Net interest margin</t>
  </si>
  <si>
    <t>£m</t>
  </si>
  <si>
    <t>%</t>
  </si>
  <si>
    <t>Barclays UK</t>
  </si>
  <si>
    <t>Barclays UK Corporate Bank</t>
  </si>
  <si>
    <t>Barclays Private Bank and Wealth Management</t>
  </si>
  <si>
    <t>Barclays US Consumer Bank</t>
  </si>
  <si>
    <t>Group excluding IB and Head Office</t>
  </si>
  <si>
    <t>Barclays Investment Bank</t>
  </si>
  <si>
    <t>Head Office</t>
  </si>
  <si>
    <t>Barclays Group net interest income</t>
  </si>
  <si>
    <t>Quarterly analysis</t>
  </si>
  <si>
    <t>Q424</t>
  </si>
  <si>
    <t>Q324</t>
  </si>
  <si>
    <t>Q224</t>
  </si>
  <si>
    <t>Q124</t>
  </si>
  <si>
    <t>Q423</t>
  </si>
  <si>
    <t>Net interest income</t>
  </si>
  <si>
    <t>Remuneration</t>
  </si>
  <si>
    <t>Year ended 31.12.24</t>
  </si>
  <si>
    <t>Year ended 31.12.23</t>
  </si>
  <si>
    <t>% Change</t>
  </si>
  <si>
    <t>Incentive awards granted:</t>
  </si>
  <si>
    <t>Current year bonus</t>
  </si>
  <si>
    <t>Deferred bonus</t>
  </si>
  <si>
    <t>Total incentive awards granted</t>
  </si>
  <si>
    <t>Reconciliation of incentive awards granted to income statement charge:</t>
  </si>
  <si>
    <t>Less: deferred bonuses granted but not charged in current year</t>
  </si>
  <si>
    <t>Add: current year charges for deferred bonuses from previous years</t>
  </si>
  <si>
    <t>Other differences between incentive awards granted and income statement charge</t>
  </si>
  <si>
    <t>Income statement charge for performance costs</t>
  </si>
  <si>
    <t>Other income statement charges:</t>
  </si>
  <si>
    <t>Salaries</t>
  </si>
  <si>
    <t>Social security costs</t>
  </si>
  <si>
    <t>Post-retirement benefits</t>
  </si>
  <si>
    <t>Other compensation costs</t>
  </si>
  <si>
    <t>Total compensation costs</t>
  </si>
  <si>
    <t>Outsourcing</t>
  </si>
  <si>
    <t>Redundancy and restructuring</t>
  </si>
  <si>
    <t>Temporary staff costs</t>
  </si>
  <si>
    <t>Other</t>
  </si>
  <si>
    <t>Total other resourcing costs</t>
  </si>
  <si>
    <t>Total staff costs</t>
  </si>
  <si>
    <t>Group compensation costs as a % of total income</t>
  </si>
  <si>
    <t>Group staff costs as a % of total income</t>
  </si>
  <si>
    <t>Year in which income statement charge is expected to be taken for deferred bonuses awarded to date</t>
  </si>
  <si>
    <t>Actual</t>
  </si>
  <si>
    <t>Expected</t>
  </si>
  <si>
    <t>Year ended</t>
  </si>
  <si>
    <t>2026 and</t>
  </si>
  <si>
    <t>31.12.23</t>
  </si>
  <si>
    <t>31.12.24</t>
  </si>
  <si>
    <t>31.12.25</t>
  </si>
  <si>
    <t>beyond</t>
  </si>
  <si>
    <t>Deferred bonuses from 2021 and earlier bonus pools</t>
  </si>
  <si>
    <t>Deferred bonuses from 2022 bonus pool</t>
  </si>
  <si>
    <t>Deferred bonuses from 2023 bonus pool</t>
  </si>
  <si>
    <t>Deferred bonuses from 2024 bonus pool</t>
  </si>
  <si>
    <t>Income statement charge for deferred bonuses</t>
  </si>
  <si>
    <t>Charging of deferred bonus profile</t>
  </si>
  <si>
    <t>Grant date</t>
  </si>
  <si>
    <t>Expected payment date(s) and percentage of the deferred bonus paid</t>
  </si>
  <si>
    <t>Year</t>
  </si>
  <si>
    <t>Income statement charge % profile of 2024 onwards</t>
  </si>
  <si>
    <t>March 2026 (33.3%)</t>
  </si>
  <si>
    <t>March 2027 (33.3%)</t>
  </si>
  <si>
    <t>March 2028 (33.3%)</t>
  </si>
  <si>
    <t>Loans and advances at amortised cost by geography</t>
  </si>
  <si>
    <t>Gross exposure</t>
  </si>
  <si>
    <t>Impairment allowance</t>
  </si>
  <si>
    <t>Stage 1</t>
  </si>
  <si>
    <t xml:space="preserve">Stage 2 </t>
  </si>
  <si>
    <t>Stage 3 excluding POCI</t>
  </si>
  <si>
    <t>Stage 3 POCI</t>
  </si>
  <si>
    <t>Total</t>
  </si>
  <si>
    <t>As at 31.12.24</t>
  </si>
  <si>
    <t>Retail mortgages</t>
  </si>
  <si>
    <t>Retail credit cards</t>
  </si>
  <si>
    <t>Retail other</t>
  </si>
  <si>
    <t>Corporate loans</t>
  </si>
  <si>
    <t>Total UK</t>
  </si>
  <si>
    <t>Total Rest of the World</t>
  </si>
  <si>
    <t>Total loans and advances at amortised cost</t>
  </si>
  <si>
    <t>Debt securities at amortised cost</t>
  </si>
  <si>
    <t>Total loans and advances at amortised cost including debt securities</t>
  </si>
  <si>
    <t>Off-balance sheet loan commitments and financial guarantee contracts</t>
  </si>
  <si>
    <t>Net exposure</t>
  </si>
  <si>
    <t>Coverage ratio</t>
  </si>
  <si>
    <t>Stage 2</t>
  </si>
  <si>
    <t>As at 31.12.23</t>
  </si>
  <si>
    <t>Loans and advances to customers classified as assets held for sale</t>
  </si>
  <si>
    <t>Stage 3</t>
  </si>
  <si>
    <t>Gross</t>
  </si>
  <si>
    <t>ECL</t>
  </si>
  <si>
    <t>Coverage</t>
  </si>
  <si>
    <t>Retail credit cards - US</t>
  </si>
  <si>
    <t>Retail credit cards - Germany</t>
  </si>
  <si>
    <t>Retail other - Germany</t>
  </si>
  <si>
    <t>Corporate loans - US</t>
  </si>
  <si>
    <t>Management adjustments to models for impairment</t>
  </si>
  <si>
    <t>Impairment allowance pre management adjustments</t>
  </si>
  <si>
    <t>Economic uncertainty adjustments</t>
  </si>
  <si>
    <t>Other adjustments</t>
  </si>
  <si>
    <t>Management adjustments</t>
  </si>
  <si>
    <t>Total impairment allowance</t>
  </si>
  <si>
    <t>Proportion of Management adjustments to total impairment allowance</t>
  </si>
  <si>
    <t xml:space="preserve">Retail credit cards - US </t>
  </si>
  <si>
    <t xml:space="preserve">Corporate loans - US </t>
  </si>
  <si>
    <t>Loans and advances at amortised cost by product</t>
  </si>
  <si>
    <t>Not past due</t>
  </si>
  <si>
    <t>&lt;=30 days past due</t>
  </si>
  <si>
    <t>&gt;30 days past due</t>
  </si>
  <si>
    <t>Movement in gross exposures and impairment allowance including provisions for loan commitments and financial guarantees</t>
  </si>
  <si>
    <t>Loans and advances at amortised cost</t>
  </si>
  <si>
    <t>As at 1 January 2024</t>
  </si>
  <si>
    <t>Transfers from Stage 1 to Stage 2</t>
  </si>
  <si>
    <t>Transfers from Stage 2 to Stage 1</t>
  </si>
  <si>
    <t>Transfers to Stage 3</t>
  </si>
  <si>
    <t>Transfers from Stage 3</t>
  </si>
  <si>
    <t>Business activity in the period</t>
  </si>
  <si>
    <t>Refinements to models used for calculation</t>
  </si>
  <si>
    <t>Net drawdowns, repayments, net re-measurement and movement due to exposure and risk parameter changes</t>
  </si>
  <si>
    <t>Final repayments</t>
  </si>
  <si>
    <t>Disposals</t>
  </si>
  <si>
    <t>Write-offs</t>
  </si>
  <si>
    <t>As at 31 December 2024</t>
  </si>
  <si>
    <t>Transfers to assets held for sale</t>
  </si>
  <si>
    <t>Reconciliation of ECL movement to impairment charge/(release) for the period</t>
  </si>
  <si>
    <t>ECL movements excluding assets held for sale, disposals and write-offs</t>
  </si>
  <si>
    <t>ECL movement on loan commitments and other financial guarantees</t>
  </si>
  <si>
    <t>ECL movement on other financial assets</t>
  </si>
  <si>
    <t>ECL movement on debt securities at amortised cost</t>
  </si>
  <si>
    <t>Recoveries and reimbursements</t>
  </si>
  <si>
    <t>ECL charge on assets held for sale</t>
  </si>
  <si>
    <t>Total exchange and other adjustments</t>
  </si>
  <si>
    <t>Total income statement charge for the period</t>
  </si>
  <si>
    <t>Loan commitments and financial guarantees</t>
  </si>
  <si>
    <t xml:space="preserve">As at 1 January 2024 </t>
  </si>
  <si>
    <t>Net transfers between stages</t>
  </si>
  <si>
    <t>Limit management and final repayments</t>
  </si>
  <si>
    <t>Management adjustments to models for impairment allowance presented by product and geography</t>
  </si>
  <si>
    <t>(a)</t>
  </si>
  <si>
    <t>(b)</t>
  </si>
  <si>
    <t>(a+b)</t>
  </si>
  <si>
    <t>Total including debt securities at amortised cost</t>
  </si>
  <si>
    <t xml:space="preserve">Total </t>
  </si>
  <si>
    <t>Economic uncertainty adjustments presented by stage</t>
  </si>
  <si>
    <t>Macroeconomic variables used in the calculation of ECL</t>
  </si>
  <si>
    <t>Baseline</t>
  </si>
  <si>
    <t>UK GDP</t>
  </si>
  <si>
    <t>UK unemployment</t>
  </si>
  <si>
    <t>UK HPI</t>
  </si>
  <si>
    <t>UK bank rate</t>
  </si>
  <si>
    <t>US GDP</t>
  </si>
  <si>
    <t>US unemployment</t>
  </si>
  <si>
    <t>US HPI</t>
  </si>
  <si>
    <t>US federal funds rate</t>
  </si>
  <si>
    <t>Downside 2</t>
  </si>
  <si>
    <t>Downside 1</t>
  </si>
  <si>
    <t>Upside 2</t>
  </si>
  <si>
    <t>Upside 1</t>
  </si>
  <si>
    <t>Scenario probability weighting</t>
  </si>
  <si>
    <t>Macroeconomic variables (specific bases)</t>
  </si>
  <si>
    <t>Macroeconomic variables (5-year averages)</t>
  </si>
  <si>
    <t>ECL sensitivity analysis (unaudited)</t>
  </si>
  <si>
    <t>Scenarios</t>
  </si>
  <si>
    <t>Weighted</t>
  </si>
  <si>
    <t>Stage 1 Model Exposure (£m)</t>
  </si>
  <si>
    <t>Stage 1 Model ECL (£m)</t>
  </si>
  <si>
    <t>Stage 1 Coverage (%)</t>
  </si>
  <si>
    <t>Stage 2 Model Exposure (£m)</t>
  </si>
  <si>
    <t>Stage 2 Model ECL (£m)</t>
  </si>
  <si>
    <t>Stage 2 Coverage (%)</t>
  </si>
  <si>
    <t>Stage 3 Model Exposure (£m)</t>
  </si>
  <si>
    <t>Stage 3 Model ECL (£m)</t>
  </si>
  <si>
    <t>Stage 3 Coverage (%)</t>
  </si>
  <si>
    <t>Total Model ECL (£m)</t>
  </si>
  <si>
    <t>Total Model ECL</t>
  </si>
  <si>
    <t>Reconciliation to total ECL</t>
  </si>
  <si>
    <t>Total weighted model ECL</t>
  </si>
  <si>
    <t>ECL from individually assessed exposures</t>
  </si>
  <si>
    <t>ECL from non-modelled exposures and others</t>
  </si>
  <si>
    <t>ECL from debt securities at amortised cost</t>
  </si>
  <si>
    <t>ECL from held for sale assets (co-branded card portfolio)</t>
  </si>
  <si>
    <t>ECL from post model management adjustments</t>
  </si>
  <si>
    <t xml:space="preserve">   Of which: ECL from economic uncertainty adjustments</t>
  </si>
  <si>
    <t>Total ECL</t>
  </si>
  <si>
    <t>Secured home loans</t>
  </si>
  <si>
    <t>As at</t>
  </si>
  <si>
    <t>Home loans principal portfolios</t>
  </si>
  <si>
    <t>Gross loans and advances (£m)</t>
  </si>
  <si>
    <t>90 day arrears rate, excluding recovery book (%)</t>
  </si>
  <si>
    <t>Annualised gross charge-off rates - 180 days past due (%)</t>
  </si>
  <si>
    <t>Recovery book proportion of outstanding balances (%)</t>
  </si>
  <si>
    <t>Recovery book impairment coverage ratio (%)</t>
  </si>
  <si>
    <t>Average marked to market LTV</t>
  </si>
  <si>
    <t>Balance weighted %</t>
  </si>
  <si>
    <t>Valuation weighted %</t>
  </si>
  <si>
    <t>New lending</t>
  </si>
  <si>
    <t>New home loan bookings (£m)</t>
  </si>
  <si>
    <t>New home loan proportion &gt; 90% LTV (%)</t>
  </si>
  <si>
    <t>Average LTV on new home loans: balance weighted (%)</t>
  </si>
  <si>
    <t>Average LTV on new home loans: valuation weighted (%)</t>
  </si>
  <si>
    <t>Home loans principal portfolios – distribution of balances by LTV</t>
  </si>
  <si>
    <t>Distribution of balances</t>
  </si>
  <si>
    <t>Distribution of impairment allowance</t>
  </si>
  <si>
    <t>&lt;=75%</t>
  </si>
  <si>
    <t>&gt;75% and &lt;=90%</t>
  </si>
  <si>
    <t>&gt;90% and &lt;=100%</t>
  </si>
  <si>
    <t>&gt;100%</t>
  </si>
  <si>
    <t>Principal portfolios</t>
  </si>
  <si>
    <t>30 day arrears rate, excluding recovery book</t>
  </si>
  <si>
    <t>90 day arrears rate, excluding recovery book</t>
  </si>
  <si>
    <t>Annualised gross write-off rate</t>
  </si>
  <si>
    <t>Annualised net write-off rate</t>
  </si>
  <si>
    <t>UK cards – excluding Tesco cards</t>
  </si>
  <si>
    <t>UK personal loans – excluding Tesco personal loans</t>
  </si>
  <si>
    <t>Barclays Partner Finance</t>
  </si>
  <si>
    <r>
      <rPr>
        <sz val="8"/>
        <color rgb="FF000000"/>
        <rFont val="Expert Sans Regular"/>
        <family val="2"/>
      </rPr>
      <t>US cards</t>
    </r>
    <r>
      <rPr>
        <vertAlign val="superscript"/>
        <sz val="8"/>
        <color rgb="FF000000"/>
        <rFont val="Expert Sans Regular"/>
        <family val="2"/>
      </rPr>
      <t>2</t>
    </r>
  </si>
  <si>
    <t>UK cards</t>
  </si>
  <si>
    <t>UK personal loans</t>
  </si>
  <si>
    <t>US cards</t>
  </si>
  <si>
    <t>Retail Credit Cards and Retail Other held for sale</t>
  </si>
  <si>
    <t>Head Office-Germany consumer finance business</t>
  </si>
  <si>
    <t>Management VaR (95%) by asset class</t>
  </si>
  <si>
    <t>Average</t>
  </si>
  <si>
    <t>High</t>
  </si>
  <si>
    <t>Low</t>
  </si>
  <si>
    <t>Credit risk</t>
  </si>
  <si>
    <t>Interest rate risk</t>
  </si>
  <si>
    <t>Equity risk</t>
  </si>
  <si>
    <t>Basis risk</t>
  </si>
  <si>
    <t>Spread risk</t>
  </si>
  <si>
    <t>Foreign exchange risk</t>
  </si>
  <si>
    <t>Commodity risk</t>
  </si>
  <si>
    <t>Inflation risk</t>
  </si>
  <si>
    <t>Diversification effect</t>
  </si>
  <si>
    <t xml:space="preserve"> n/a </t>
  </si>
  <si>
    <t>n/a</t>
  </si>
  <si>
    <t>Total management VaR</t>
  </si>
  <si>
    <t>Liquidity coverage ratio</t>
  </si>
  <si>
    <t>£bn</t>
  </si>
  <si>
    <t>LCR Eligible High Quality Liquid Assets (HQLA)</t>
  </si>
  <si>
    <t>Net stress outflows</t>
  </si>
  <si>
    <t>Surplus</t>
  </si>
  <si>
    <t>Net Stable Funding Ratio</t>
  </si>
  <si>
    <t>Total Available Stable Funding</t>
  </si>
  <si>
    <t>Total Required Stable Funding</t>
  </si>
  <si>
    <t>Composition of the Group liquidity pool</t>
  </si>
  <si>
    <t>LCR eligible High Quality Liquid Assets (HQLA)</t>
  </si>
  <si>
    <t>Liquidity pool</t>
  </si>
  <si>
    <t>Cash</t>
  </si>
  <si>
    <t>Level 1</t>
  </si>
  <si>
    <t>Level 2A</t>
  </si>
  <si>
    <t>Level 2B</t>
  </si>
  <si>
    <t>2024</t>
  </si>
  <si>
    <t>2023</t>
  </si>
  <si>
    <t>Cash and deposits with central banks</t>
  </si>
  <si>
    <t>Government bonds</t>
  </si>
  <si>
    <t>AAA to AA-</t>
  </si>
  <si>
    <t>A+ to A-</t>
  </si>
  <si>
    <t>BBB+ to BBB-</t>
  </si>
  <si>
    <t>Total government bonds</t>
  </si>
  <si>
    <t xml:space="preserve">Other </t>
  </si>
  <si>
    <t xml:space="preserve">Government Guaranteed Issuers, PSEs and GSEs </t>
  </si>
  <si>
    <t>International Organisations and MDBs</t>
  </si>
  <si>
    <t xml:space="preserve">Covered bonds </t>
  </si>
  <si>
    <t>Total other</t>
  </si>
  <si>
    <t>Total as at 31 December 2023</t>
  </si>
  <si>
    <t>Deposit funding</t>
  </si>
  <si>
    <t>Loans and advances, debt securities at amortised cost</t>
  </si>
  <si>
    <t>Deposits at amortised cost</t>
  </si>
  <si>
    <t>Loan: deposit ratio</t>
  </si>
  <si>
    <t>Funding of loans and advances</t>
  </si>
  <si>
    <t>Barclays US consumer Bank</t>
  </si>
  <si>
    <t>Barclays Group</t>
  </si>
  <si>
    <t>Funding structure and funding relationships</t>
  </si>
  <si>
    <t>Assets</t>
  </si>
  <si>
    <t>Liabilities and equity</t>
  </si>
  <si>
    <t>Group liquidity pool</t>
  </si>
  <si>
    <t>&lt;1 Year wholesale funding</t>
  </si>
  <si>
    <t>&gt;1 Year wholesale funding</t>
  </si>
  <si>
    <t>Reverse repurchase agreements, trading portfolio assets, cash collateral and settlement balances</t>
  </si>
  <si>
    <t>Repurchase agreements, trading portfolio liabilities, cash collateral and settlement balances</t>
  </si>
  <si>
    <t>Derivative financial instruments</t>
  </si>
  <si>
    <t>Other assets</t>
  </si>
  <si>
    <t>Other liabilities</t>
  </si>
  <si>
    <t>Equity</t>
  </si>
  <si>
    <t>Total assets</t>
  </si>
  <si>
    <t>Total liabilities and equity</t>
  </si>
  <si>
    <t>Maturity profile of wholesale funding</t>
  </si>
  <si>
    <t>&lt;1</t>
  </si>
  <si>
    <t>1-3</t>
  </si>
  <si>
    <t>3-6</t>
  </si>
  <si>
    <t>6-12</t>
  </si>
  <si>
    <t>1-2</t>
  </si>
  <si>
    <t>2-3</t>
  </si>
  <si>
    <t>3-4</t>
  </si>
  <si>
    <t>4-5</t>
  </si>
  <si>
    <t>&gt;5</t>
  </si>
  <si>
    <t>month</t>
  </si>
  <si>
    <t>months</t>
  </si>
  <si>
    <t>year</t>
  </si>
  <si>
    <t>years</t>
  </si>
  <si>
    <t>Barclays PLC (the Parent company)</t>
  </si>
  <si>
    <t>Senior unsecured (public benchmark)</t>
  </si>
  <si>
    <t>Senior unsecured (privately placed)</t>
  </si>
  <si>
    <t>Subordinated liabilities</t>
  </si>
  <si>
    <t>Barclays Bank PLC (including subsidiaries)</t>
  </si>
  <si>
    <t>Certificates of deposit and commercial paper</t>
  </si>
  <si>
    <t>Asset backed commercial paper</t>
  </si>
  <si>
    <t>Asset backed securities</t>
  </si>
  <si>
    <t>Barclays Bank UK PLC (including subsidiaries)</t>
  </si>
  <si>
    <t>Covered bonds</t>
  </si>
  <si>
    <t>Total as at 31 December 2024</t>
  </si>
  <si>
    <t>Of which secured</t>
  </si>
  <si>
    <t>Of which unsecured</t>
  </si>
  <si>
    <t>Capital ratios</t>
  </si>
  <si>
    <t>CET1</t>
  </si>
  <si>
    <t>T1</t>
  </si>
  <si>
    <t>Total regulatory capital</t>
  </si>
  <si>
    <t>MREL ratio as a percentage of total RWAs</t>
  </si>
  <si>
    <t>Own funds and eligible liabilities</t>
  </si>
  <si>
    <t>Total equity excluding non-controlling interests per the balance sheet</t>
  </si>
  <si>
    <t>Less: other equity instruments (recognised as AT1 capital)</t>
  </si>
  <si>
    <t>Adjustment to retained earnings for foreseeable ordinary share dividends</t>
  </si>
  <si>
    <t>Adjustment to retained earnings for foreseeable repurchase of shares</t>
  </si>
  <si>
    <t>Adjustment to retained earnings for foreseeable other equity coupons</t>
  </si>
  <si>
    <t>Other regulatory adjustments and deductions</t>
  </si>
  <si>
    <t>Additional value adjustments (PVA)</t>
  </si>
  <si>
    <t>Goodwill and intangible assets</t>
  </si>
  <si>
    <t>Deferred tax assets that rely on future profitability excluding temporary differences</t>
  </si>
  <si>
    <t>Fair value reserves related to gains or losses on cash flow hedges</t>
  </si>
  <si>
    <t>Excess of expected losses over impairment</t>
  </si>
  <si>
    <t>Gains or losses on liabilities at fair value resulting from own credit</t>
  </si>
  <si>
    <t>Defined benefit pension fund assets</t>
  </si>
  <si>
    <t>Direct and indirect holdings by an institution of own CET1 instruments</t>
  </si>
  <si>
    <t>Adjustment under IFRS 9 transitional arrangements</t>
  </si>
  <si>
    <t>Other regulatory adjustments</t>
  </si>
  <si>
    <t>CET1 capital</t>
  </si>
  <si>
    <t>AT1 capital</t>
  </si>
  <si>
    <t>Capital instruments and related share premium accounts</t>
  </si>
  <si>
    <t>T1 capital</t>
  </si>
  <si>
    <t>T2 capital</t>
  </si>
  <si>
    <t>Qualifying T2 capital (including minority interests) issued by subsidiaries</t>
  </si>
  <si>
    <t>Less : Ineligible T2 capital (including minority interests) issued by subsidiaries</t>
  </si>
  <si>
    <t>Eligible liabilities</t>
  </si>
  <si>
    <t>Total own funds and eligible liabilities</t>
  </si>
  <si>
    <t>Total RWAs</t>
  </si>
  <si>
    <t>Movement in CET1 capital</t>
  </si>
  <si>
    <t>Opening CET1 capital</t>
  </si>
  <si>
    <t>Profit for the period attributable to equity holders</t>
  </si>
  <si>
    <t>Own credit relating to derivative liabilities</t>
  </si>
  <si>
    <t>Ordinary share dividends paid and foreseen</t>
  </si>
  <si>
    <t>Purchased and foreseeable share repurchase</t>
  </si>
  <si>
    <t>Other equity coupons paid and foreseen</t>
  </si>
  <si>
    <t>Increase in retained regulatory capital generated from earnings</t>
  </si>
  <si>
    <t>Net impact of share schemes</t>
  </si>
  <si>
    <t>Fair value through other comprehensive income reserve</t>
  </si>
  <si>
    <t>Currency translation reserve</t>
  </si>
  <si>
    <t>Other reserves</t>
  </si>
  <si>
    <t>Increase / (Decrease) in other qualifying reserves</t>
  </si>
  <si>
    <t>Pension remeasurements within reserves</t>
  </si>
  <si>
    <t>Defined benefit pension fund asset deduction</t>
  </si>
  <si>
    <t>Net impact of pensions</t>
  </si>
  <si>
    <t>Deferred tax assets that rely on future profitability excluding those arising from temporary differences</t>
  </si>
  <si>
    <t>Excess of expected loss over impairment</t>
  </si>
  <si>
    <t>Decrease in regulatory capital due to adjustments and deductions</t>
  </si>
  <si>
    <t>Closing CET1 capital</t>
  </si>
  <si>
    <t>RWAs by risk type and business</t>
  </si>
  <si>
    <t>Counterparty credit risk</t>
  </si>
  <si>
    <t>Market risk</t>
  </si>
  <si>
    <t>Operational risk</t>
  </si>
  <si>
    <t>STD</t>
  </si>
  <si>
    <t>IRB</t>
  </si>
  <si>
    <t>Settlement Risk</t>
  </si>
  <si>
    <t>CVA</t>
  </si>
  <si>
    <t>IMA</t>
  </si>
  <si>
    <t>Barclays Private Bank &amp; Wealth Management</t>
  </si>
  <si>
    <t>As at 30.09.24</t>
  </si>
  <si>
    <t>Movement analysis of RWAs</t>
  </si>
  <si>
    <t xml:space="preserve">Credit risk </t>
  </si>
  <si>
    <t>Opening RWAs (as at 31.12.23)</t>
  </si>
  <si>
    <t>Book size</t>
  </si>
  <si>
    <t>Acquisitions and disposals</t>
  </si>
  <si>
    <t>Book quality</t>
  </si>
  <si>
    <t>Model updates</t>
  </si>
  <si>
    <t>Methodology and policy</t>
  </si>
  <si>
    <t>Foreign exchange movements</t>
  </si>
  <si>
    <t>Total RWA movements</t>
  </si>
  <si>
    <t>Closing RWAs (as at 31.12.24)</t>
  </si>
  <si>
    <t>Leverage ratios</t>
  </si>
  <si>
    <t>UK leverage ratio</t>
  </si>
  <si>
    <t>UK leverage exposure</t>
  </si>
  <si>
    <t>Average UK leverage ratio</t>
  </si>
  <si>
    <t>Average T1 Capital</t>
  </si>
  <si>
    <t>Average UK leverage exposure</t>
  </si>
  <si>
    <t>Condensed consolidated income statement</t>
  </si>
  <si>
    <t>Interest and similar income</t>
  </si>
  <si>
    <t>Interest and similar expense</t>
  </si>
  <si>
    <t>Fee and commission income</t>
  </si>
  <si>
    <t>Fee and commission expense</t>
  </si>
  <si>
    <t>Net fee and commission income</t>
  </si>
  <si>
    <t>Net trading income</t>
  </si>
  <si>
    <t>Net investment income</t>
  </si>
  <si>
    <t>Gain on acquisition</t>
  </si>
  <si>
    <t>Other income</t>
  </si>
  <si>
    <t>Total income</t>
  </si>
  <si>
    <t>Staff costs</t>
  </si>
  <si>
    <t>Infrastructure, administration and general expenses</t>
  </si>
  <si>
    <t>UK regulatory levies</t>
  </si>
  <si>
    <t>Litigation and conduct</t>
  </si>
  <si>
    <t>Operating expenses</t>
  </si>
  <si>
    <t>Share of post-tax results of associates and joint ventures</t>
  </si>
  <si>
    <t>Profit before impairment</t>
  </si>
  <si>
    <t>Credit impairment charges</t>
  </si>
  <si>
    <t>Profit before tax</t>
  </si>
  <si>
    <t>Tax charge</t>
  </si>
  <si>
    <t>Profit after tax</t>
  </si>
  <si>
    <t>Attributable to:</t>
  </si>
  <si>
    <t>Shareholders of the parent</t>
  </si>
  <si>
    <t>Other equity holders</t>
  </si>
  <si>
    <t>Equity holders of the parent</t>
  </si>
  <si>
    <t>Non-controlling interests</t>
  </si>
  <si>
    <t>Earnings per share</t>
  </si>
  <si>
    <t>Basic earnings per ordinary share</t>
  </si>
  <si>
    <t>27.7p</t>
  </si>
  <si>
    <t>Diluted earnings per ordinary share</t>
  </si>
  <si>
    <t>26.9p</t>
  </si>
  <si>
    <t>Condensed consolidated statement of comprehensive income</t>
  </si>
  <si>
    <t>Other comprehensive (loss)/income that may be recycled to profit or loss:</t>
  </si>
  <si>
    <t>Cash flow hedging reserve</t>
  </si>
  <si>
    <t>Other comprehensive profit that may be recycled to profit</t>
  </si>
  <si>
    <t>Other comprehensive loss not recycled to profit or loss:</t>
  </si>
  <si>
    <t>Retirement benefit remeasurements</t>
  </si>
  <si>
    <t>Own credit</t>
  </si>
  <si>
    <t>Other comprehensive loss not recycled to profit</t>
  </si>
  <si>
    <t>Other comprehensive (loss) / income for the period</t>
  </si>
  <si>
    <t>Total comprehensive income for the period</t>
  </si>
  <si>
    <t>Condensed consolidated balance sheet</t>
  </si>
  <si>
    <t>Cash and balances at central banks</t>
  </si>
  <si>
    <t>Cash collateral and settlement balances</t>
  </si>
  <si>
    <t>Loans and advances at amortised cost to banks</t>
  </si>
  <si>
    <t>Loans and advances at amortised cost to customers</t>
  </si>
  <si>
    <t>Reverse repurchase agreements and other similar secured lending at amortised cost</t>
  </si>
  <si>
    <t>Trading portfolio assets</t>
  </si>
  <si>
    <t>Financial assets at fair value through the income statement</t>
  </si>
  <si>
    <t>Financial assets at fair value through other comprehensive income</t>
  </si>
  <si>
    <t>Investments in associates and joint ventures</t>
  </si>
  <si>
    <t>Property, plant and equipment</t>
  </si>
  <si>
    <t>Current tax assets</t>
  </si>
  <si>
    <t>Deferred tax assets</t>
  </si>
  <si>
    <t>Retirement benefit assets</t>
  </si>
  <si>
    <t>Assets included in a disposal group classified as held for sale</t>
  </si>
  <si>
    <t>Liabilities</t>
  </si>
  <si>
    <t>Deposits at amortised cost from banks</t>
  </si>
  <si>
    <t>Deposits at amortised cost from customers</t>
  </si>
  <si>
    <t>Repurchase agreements and other similar secured borrowings at amortised cost</t>
  </si>
  <si>
    <t>Debt securities in issue</t>
  </si>
  <si>
    <t>Trading portfolio liabilities</t>
  </si>
  <si>
    <t>Financial liabilities designated at fair value</t>
  </si>
  <si>
    <t>Current tax liabilities</t>
  </si>
  <si>
    <t>Deferred tax liabilities</t>
  </si>
  <si>
    <t>Retirement benefit liabilities</t>
  </si>
  <si>
    <t>Provisions</t>
  </si>
  <si>
    <t>Liabilities included in a disposal group classified as held for sale</t>
  </si>
  <si>
    <t>Total liabilities</t>
  </si>
  <si>
    <t>Called up share capital and share premium</t>
  </si>
  <si>
    <t>Retained earnings</t>
  </si>
  <si>
    <t>Shareholders' equity attributable to ordinary shareholders of the parent</t>
  </si>
  <si>
    <t>Other equity instruments</t>
  </si>
  <si>
    <t>Total equity excluding non-controlling interests</t>
  </si>
  <si>
    <t>Total equity</t>
  </si>
  <si>
    <t>Condensed consolidated statement of changes in equity</t>
  </si>
  <si>
    <t>Year ended  31.12.2024</t>
  </si>
  <si>
    <t>Balance as at 1 January 2024</t>
  </si>
  <si>
    <t>Currency translation movements</t>
  </si>
  <si>
    <t>Cash flow hedges</t>
  </si>
  <si>
    <t>Total comprehensive income for the year</t>
  </si>
  <si>
    <t>Employee share schemes and hedging thereof</t>
  </si>
  <si>
    <t>Issue and redemption of other equity instruments</t>
  </si>
  <si>
    <t>Other equity instruments coupon paid</t>
  </si>
  <si>
    <t>Vesting of employee share schemes net of purchases</t>
  </si>
  <si>
    <t>Dividends paid</t>
  </si>
  <si>
    <t>Repurchase of shares</t>
  </si>
  <si>
    <t>Other movements</t>
  </si>
  <si>
    <t>Balance as at 31 December 2024</t>
  </si>
  <si>
    <t>Year ended  31.12.2023</t>
  </si>
  <si>
    <t>Balance as at 31 December 2023</t>
  </si>
  <si>
    <t>Condensed consolidated cash flow statement</t>
  </si>
  <si>
    <t>Adjustment for non-cash items</t>
  </si>
  <si>
    <t>Net decrease in loans and advances at amortised cost</t>
  </si>
  <si>
    <t>Net increase / (decrease) in deposits at amortised cost</t>
  </si>
  <si>
    <t>Net decrease in debt securities in issue</t>
  </si>
  <si>
    <t>Changes in other operating assets and liabilities</t>
  </si>
  <si>
    <t>Corporate income tax paid</t>
  </si>
  <si>
    <t>Net cash from operating activities</t>
  </si>
  <si>
    <t>Net cash from investing activities</t>
  </si>
  <si>
    <t>Net cash from financing activities</t>
  </si>
  <si>
    <t>Effect of exchange rates on cash and cash equivalents</t>
  </si>
  <si>
    <t>Net increase in cash and cash equivalents</t>
  </si>
  <si>
    <t>Cash and cash equivalents at beginning of the period</t>
  </si>
  <si>
    <t>Cash and cash equivalents at end of the period</t>
  </si>
  <si>
    <t>1.  Tax</t>
  </si>
  <si>
    <t>Deferred tax assets and liabilities</t>
  </si>
  <si>
    <t>UK</t>
  </si>
  <si>
    <t>USA</t>
  </si>
  <si>
    <t>Other territories</t>
  </si>
  <si>
    <t>Analysis of deferred tax assets</t>
  </si>
  <si>
    <t>Temporary differences</t>
  </si>
  <si>
    <t>Tax losses</t>
  </si>
  <si>
    <t>2. Earnings per share</t>
  </si>
  <si>
    <t>Profit attributable to ordinary equity holders of the parent</t>
  </si>
  <si>
    <t>m</t>
  </si>
  <si>
    <t>Basic weighted average number of shares in issue</t>
  </si>
  <si>
    <t>Number of potential ordinary shares</t>
  </si>
  <si>
    <t>Diluted weighted average number of shares</t>
  </si>
  <si>
    <t>p</t>
  </si>
  <si>
    <t>3. Dividends on ordinary shares</t>
  </si>
  <si>
    <t>Per share</t>
  </si>
  <si>
    <t>Dividends paid during the period</t>
  </si>
  <si>
    <t>Full year dividend paid during period</t>
  </si>
  <si>
    <t>Interim dividend paid during the period</t>
  </si>
  <si>
    <t>Total dividend</t>
  </si>
  <si>
    <t>4. Fair value of financial instruments</t>
  </si>
  <si>
    <t>Valuation technique using</t>
  </si>
  <si>
    <t>Quoted market prices</t>
  </si>
  <si>
    <t>Observable inputs</t>
  </si>
  <si>
    <t>Significant unobservable inputs</t>
  </si>
  <si>
    <t>(Level 1)</t>
  </si>
  <si>
    <t>(Level 2)</t>
  </si>
  <si>
    <t>(Level 3)</t>
  </si>
  <si>
    <t>Investment property</t>
  </si>
  <si>
    <t>5.    Subordinated liabilities</t>
  </si>
  <si>
    <t>Opening balance as at 1 January</t>
  </si>
  <si>
    <t>Issuances</t>
  </si>
  <si>
    <t>Redemptions</t>
  </si>
  <si>
    <t>Closing balance</t>
  </si>
  <si>
    <t>6. Provisions</t>
  </si>
  <si>
    <t>Customer redress</t>
  </si>
  <si>
    <t>Legal, competition and regulatory matters</t>
  </si>
  <si>
    <t>Undrawn contractually committed facilities and guarantees</t>
  </si>
  <si>
    <t>Onerous Contracts</t>
  </si>
  <si>
    <t>Sundry provisions</t>
  </si>
  <si>
    <t>8. Other reserves</t>
  </si>
  <si>
    <t>Own credit reserve</t>
  </si>
  <si>
    <t>Other reserves and treasury shares</t>
  </si>
  <si>
    <t>Tangible net asset value per share</t>
  </si>
  <si>
    <t>Goodwill and intangibles</t>
  </si>
  <si>
    <t>Tangible shareholders' equity attributable to ordinary shareholders of the parent</t>
  </si>
  <si>
    <t>Shares in issue</t>
  </si>
  <si>
    <t xml:space="preserve">Barclays Group results
</t>
  </si>
  <si>
    <t>Three months ended</t>
  </si>
  <si>
    <r>
      <rPr>
        <sz val="8"/>
        <color rgb="FF00B0F0"/>
        <rFont val="Expert Sans Regular"/>
        <family val="2"/>
      </rPr>
      <t>£m</t>
    </r>
  </si>
  <si>
    <t>Operating costs</t>
  </si>
  <si>
    <t xml:space="preserve"> </t>
  </si>
  <si>
    <t>Total operating expenses</t>
  </si>
  <si>
    <t>Other net income/(expenses)</t>
  </si>
  <si>
    <t xml:space="preserve">Profit before tax </t>
  </si>
  <si>
    <t>Tax (charge)/credit</t>
  </si>
  <si>
    <t xml:space="preserve">Profit after tax </t>
  </si>
  <si>
    <t>Other equity instrument holders</t>
  </si>
  <si>
    <t>Attributable profit/(loss)</t>
  </si>
  <si>
    <t>Performance measures</t>
  </si>
  <si>
    <t>Return on average tangible shareholders' equity</t>
  </si>
  <si>
    <t>Average tangible shareholders' equity (£bn)</t>
  </si>
  <si>
    <t>Cost: income ratio</t>
  </si>
  <si>
    <t>Loan loss rate (bps)</t>
  </si>
  <si>
    <t>(0.7)p</t>
  </si>
  <si>
    <t>Dividend per share</t>
  </si>
  <si>
    <t>8.4p</t>
  </si>
  <si>
    <t>8.0p</t>
  </si>
  <si>
    <t>Share buybacks announced (£m)</t>
  </si>
  <si>
    <t>Total payout equivalent per share</t>
  </si>
  <si>
    <t>c.20.4p</t>
  </si>
  <si>
    <t>c.19.4p</t>
  </si>
  <si>
    <t>Basic weighted average number of shares (m)</t>
  </si>
  <si>
    <t>Period end number of shares (m)</t>
  </si>
  <si>
    <t>Period end tangible shareholders' equity (£bn)</t>
  </si>
  <si>
    <t>Balance sheet and capital management</t>
  </si>
  <si>
    <t>Loans and advances at amortised cost impairment coverage ratio</t>
  </si>
  <si>
    <t>357p</t>
  </si>
  <si>
    <t>Common equity tier 1 ratio</t>
  </si>
  <si>
    <t>Common equity tier 1 capital</t>
  </si>
  <si>
    <t>Risk weighted assets</t>
  </si>
  <si>
    <t>Funding and liquidity</t>
  </si>
  <si>
    <t>Group liquidity pool (£bn)</t>
  </si>
  <si>
    <t>Net stable funding ratio</t>
  </si>
  <si>
    <t>Net stable funding ratio4</t>
  </si>
  <si>
    <t>Liquidity coverage ratio3</t>
  </si>
  <si>
    <t>Statutory</t>
  </si>
  <si>
    <t>Inorganic activity</t>
  </si>
  <si>
    <t>Excluding inorganic activity</t>
  </si>
  <si>
    <r>
      <rPr>
        <b/>
        <sz val="8"/>
        <color rgb="FF00B0F0"/>
        <rFont val="Expert Sans Regular"/>
        <family val="2"/>
      </rPr>
      <t>Adjusting items</t>
    </r>
    <r>
      <rPr>
        <b/>
        <vertAlign val="superscript"/>
        <sz val="8"/>
        <color rgb="FF00B0F0"/>
        <rFont val="Expert Sans Regular"/>
        <family val="2"/>
      </rPr>
      <t>1</t>
    </r>
  </si>
  <si>
    <t>Excluding adjusting items</t>
  </si>
  <si>
    <t xml:space="preserve">Profit before impairment </t>
  </si>
  <si>
    <t>Attributable profit</t>
  </si>
  <si>
    <t xml:space="preserve">Barclays UK         </t>
  </si>
  <si>
    <t>Other net expenses</t>
  </si>
  <si>
    <t xml:space="preserve">Barclays UK </t>
  </si>
  <si>
    <t>Income statement information</t>
  </si>
  <si>
    <t xml:space="preserve">Net fee, commission and other income </t>
  </si>
  <si>
    <t>Other net income</t>
  </si>
  <si>
    <t>#DIV/0!</t>
  </si>
  <si>
    <r>
      <rPr>
        <sz val="8"/>
        <color rgb="FF000000"/>
        <rFont val="Expert Sans Regular"/>
        <family val="2"/>
      </rPr>
      <t>Return on average allocated tangible equity</t>
    </r>
  </si>
  <si>
    <r>
      <rPr>
        <sz val="8"/>
        <color rgb="FF000000"/>
        <rFont val="Expert Sans Regular"/>
        <family val="2"/>
      </rPr>
      <t>Average allocated tangible equity (£bn)</t>
    </r>
  </si>
  <si>
    <r>
      <rPr>
        <sz val="8"/>
        <color rgb="FF000000"/>
        <rFont val="Expert Sans Regular"/>
        <family val="2"/>
      </rPr>
      <t>Cost: income ratio</t>
    </r>
  </si>
  <si>
    <r>
      <rPr>
        <sz val="8"/>
        <color rgb="FF000000"/>
        <rFont val="Expert Sans Regular"/>
        <family val="2"/>
      </rPr>
      <t>Loan loss rate (bps)</t>
    </r>
  </si>
  <si>
    <r>
      <rPr>
        <sz val="8"/>
        <color rgb="FF000000"/>
        <rFont val="Expert Sans Regular"/>
        <family val="2"/>
      </rPr>
      <t xml:space="preserve">Net interest margin </t>
    </r>
  </si>
  <si>
    <t>Key facts</t>
  </si>
  <si>
    <t>UK mortgage balances (£bn)</t>
  </si>
  <si>
    <t>Mortgage gross lending flow (£bn)</t>
  </si>
  <si>
    <t>Average LTV of mortgage portfolio</t>
  </si>
  <si>
    <t>Average LTV of new mortgage lending</t>
  </si>
  <si>
    <t>Number of branches</t>
  </si>
  <si>
    <t>Digitally active customers (m)</t>
  </si>
  <si>
    <t>30 day arrears rate - Barclaycard Consumer UK</t>
  </si>
  <si>
    <r>
      <rPr>
        <b/>
        <sz val="10"/>
        <color rgb="FF000000"/>
        <rFont val="Expert Sans Regular"/>
        <family val="2"/>
      </rPr>
      <t>Balance sheet information</t>
    </r>
  </si>
  <si>
    <r>
      <rPr>
        <sz val="8"/>
        <color rgb="FF000000"/>
        <rFont val="Expert Sans Regular"/>
        <family val="2"/>
      </rPr>
      <t xml:space="preserve">Loans and advances to customers at amortised cost </t>
    </r>
  </si>
  <si>
    <r>
      <rPr>
        <sz val="8"/>
        <color rgb="FF000000"/>
        <rFont val="Expert Sans Regular"/>
        <family val="2"/>
      </rPr>
      <t xml:space="preserve">Total assets </t>
    </r>
  </si>
  <si>
    <r>
      <rPr>
        <sz val="8"/>
        <color rgb="FF000000"/>
        <rFont val="Expert Sans Regular"/>
        <family val="2"/>
      </rPr>
      <t>Customer deposits at amortised cost</t>
    </r>
  </si>
  <si>
    <r>
      <rPr>
        <sz val="8"/>
        <color rgb="FF000000"/>
        <rFont val="Expert Sans Regular"/>
        <family val="2"/>
      </rPr>
      <t>Loan: deposit ratio</t>
    </r>
  </si>
  <si>
    <r>
      <rPr>
        <sz val="8"/>
        <color rgb="FF000000"/>
        <rFont val="Expert Sans Regular"/>
        <family val="2"/>
      </rPr>
      <t>Risk weighted assets</t>
    </r>
  </si>
  <si>
    <r>
      <rPr>
        <sz val="8"/>
        <color rgb="FF000000"/>
        <rFont val="Expert Sans Regular"/>
        <family val="2"/>
      </rPr>
      <t>Period end allocated tangible equity</t>
    </r>
  </si>
  <si>
    <t xml:space="preserve">Analysis of Barclays UK </t>
  </si>
  <si>
    <t xml:space="preserve">Analysis of total income </t>
  </si>
  <si>
    <t>Personal Banking</t>
  </si>
  <si>
    <t xml:space="preserve">Barclaycard Consumer UK </t>
  </si>
  <si>
    <t>Business Banking</t>
  </si>
  <si>
    <t>Analysis of credit impairment (charges)/releases</t>
  </si>
  <si>
    <t>Total credit impairment charges</t>
  </si>
  <si>
    <t>Analysis of loans and advances to customers at amortised cost</t>
  </si>
  <si>
    <t xml:space="preserve">£bn </t>
  </si>
  <si>
    <t>Total loans and advances to customers at amortised cost</t>
  </si>
  <si>
    <t>Analysis of customer deposits at amortised cost</t>
  </si>
  <si>
    <t>Total customer deposits at amortised cost</t>
  </si>
  <si>
    <t>Net fee, commission, trading and other income</t>
  </si>
  <si>
    <t>Credit impairment (charges)/releases</t>
  </si>
  <si>
    <t>Return on average allocated tangible equity</t>
  </si>
  <si>
    <t>Average allocated tangible equity (£bn)</t>
  </si>
  <si>
    <t>Balance sheet information</t>
  </si>
  <si>
    <t xml:space="preserve">Loans and advances to customers at amortised cost </t>
  </si>
  <si>
    <t>Period end allocated tangible equity</t>
  </si>
  <si>
    <t>Corporate lending</t>
  </si>
  <si>
    <t>Transaction banking</t>
  </si>
  <si>
    <t>Invested Assets</t>
  </si>
  <si>
    <t>Client assets and liabilities</t>
  </si>
  <si>
    <t xml:space="preserve">Net trading income </t>
  </si>
  <si>
    <t>Profit/(loss) before tax</t>
  </si>
  <si>
    <t>Loans and advances to customers at amortised cost</t>
  </si>
  <si>
    <t>Loans and advances to banks at amortised cost</t>
  </si>
  <si>
    <t xml:space="preserve">Trading portfolio assets </t>
  </si>
  <si>
    <t xml:space="preserve">Derivative financial instrument assets </t>
  </si>
  <si>
    <t>Derivative financial instrument liabilities</t>
  </si>
  <si>
    <t>Analysis of total income</t>
  </si>
  <si>
    <t>FICC</t>
  </si>
  <si>
    <t>Equities</t>
  </si>
  <si>
    <t>Global Markets</t>
  </si>
  <si>
    <t>Advisory</t>
  </si>
  <si>
    <t>Equity capital markets</t>
  </si>
  <si>
    <t>Debt capital markets</t>
  </si>
  <si>
    <t>Banking fees and underwriting</t>
  </si>
  <si>
    <t>International Corporate Bank</t>
  </si>
  <si>
    <t>Investment Banking</t>
  </si>
  <si>
    <t xml:space="preserve">Net interest margin </t>
  </si>
  <si>
    <t>US cards 30 day arrears rate</t>
  </si>
  <si>
    <t>US cards customer FICO score distribution</t>
  </si>
  <si>
    <t>&lt;660</t>
  </si>
  <si>
    <t>&gt;660</t>
  </si>
  <si>
    <t>End net receivables ($bn)</t>
  </si>
  <si>
    <t xml:space="preserve">Head Office </t>
  </si>
  <si>
    <t>Net fee, commission and other income</t>
  </si>
  <si>
    <t>Loss before impairment</t>
  </si>
  <si>
    <t>Loss before tax</t>
  </si>
  <si>
    <t>Attributable loss</t>
  </si>
  <si>
    <t xml:space="preserve">Barclays Group </t>
  </si>
  <si>
    <t>Q323</t>
  </si>
  <si>
    <t>Q223</t>
  </si>
  <si>
    <t>Q123</t>
  </si>
  <si>
    <t>Tax (charges)/credit</t>
  </si>
  <si>
    <t xml:space="preserve">Basic earnings per ordinary share </t>
  </si>
  <si>
    <t>351p</t>
  </si>
  <si>
    <t>340p</t>
  </si>
  <si>
    <t>335p</t>
  </si>
  <si>
    <t>331p</t>
  </si>
  <si>
    <t>316p</t>
  </si>
  <si>
    <t>291p</t>
  </si>
  <si>
    <t>301p</t>
  </si>
  <si>
    <t>Customer deposits at amortised cost</t>
  </si>
  <si>
    <t xml:space="preserve">Cost: income ratio </t>
  </si>
  <si>
    <t>Analysis of Barclays UK</t>
  </si>
  <si>
    <t>Barclaycard Consumer UK</t>
  </si>
  <si>
    <t>Other net (expenses)/income</t>
  </si>
  <si>
    <t xml:space="preserve">Risk weighted assets </t>
  </si>
  <si>
    <t>Profit/(loss) before impairment</t>
  </si>
  <si>
    <t xml:space="preserve">Profit/(loss) before tax </t>
  </si>
  <si>
    <t>Derivative financial instrument assets</t>
  </si>
  <si>
    <t>Banking Fees and Underwriting</t>
  </si>
  <si>
    <t>International Corporate Banking</t>
  </si>
  <si>
    <t>(Loss)/profit before impairment</t>
  </si>
  <si>
    <t xml:space="preserve">Appendix: Non-IFRS Performance Measures </t>
  </si>
  <si>
    <t xml:space="preserve">Barclays Private Bank and Wealth Management </t>
  </si>
  <si>
    <t>Return on average tangible equity</t>
  </si>
  <si>
    <t xml:space="preserve">Average equity </t>
  </si>
  <si>
    <t>Average goodwill and intangibles</t>
  </si>
  <si>
    <t xml:space="preserve">Average tangible equity </t>
  </si>
  <si>
    <t>n/m</t>
  </si>
  <si>
    <t>Average equity</t>
  </si>
  <si>
    <t>Average tangible equity</t>
  </si>
  <si>
    <t>Average shareholders' equity</t>
  </si>
  <si>
    <t xml:space="preserve">Average tangible shareholders' equity </t>
  </si>
  <si>
    <r>
      <rPr>
        <sz val="8"/>
        <color rgb="FF000000"/>
        <rFont val="Expert Sans Regular"/>
        <family val="2"/>
      </rPr>
      <t xml:space="preserve">Average allocated equity </t>
    </r>
  </si>
  <si>
    <r>
      <rPr>
        <sz val="8"/>
        <color rgb="FF000000"/>
        <rFont val="Expert Sans Regular"/>
        <family val="2"/>
      </rPr>
      <t>Average goodwill and intangibles</t>
    </r>
  </si>
  <si>
    <r>
      <rPr>
        <b/>
        <sz val="8"/>
        <color rgb="FF000000"/>
        <rFont val="Expert Sans Regular"/>
        <family val="2"/>
      </rPr>
      <t xml:space="preserve">Average allocated tangible equity </t>
    </r>
  </si>
  <si>
    <t>Average allocated equity</t>
  </si>
  <si>
    <t>Average allocated tangible equity</t>
  </si>
  <si>
    <t/>
  </si>
  <si>
    <t xml:space="preserve">Day 1 income impact of the Tesco Bank acquisition </t>
  </si>
  <si>
    <t xml:space="preserve">Total income excluding day 1 impact of the Tesco Bank acquisition </t>
  </si>
  <si>
    <t xml:space="preserve">Net fee, commission and other income excluding day 1 impact of the Tesco Bank acquisition </t>
  </si>
  <si>
    <t xml:space="preserve">Day 1 impairment impact of the Tesco Bank acquisition </t>
  </si>
  <si>
    <t xml:space="preserve">Profit before tax excluding day 1 impact of the Tesco Bank acquisition </t>
  </si>
  <si>
    <t xml:space="preserve">Post-tax impact of day 1 impact of the Tesco Bank acquisition </t>
  </si>
  <si>
    <t>Attributable profit excluding the day 1 impact of the Tesco Bank acquisition</t>
  </si>
  <si>
    <t>Average tangible equity (£bn)</t>
  </si>
  <si>
    <t>Return on average tangible equity excluding the day 1 impact of the Tesco Bank acquisition</t>
  </si>
  <si>
    <t xml:space="preserve">Personal Banking </t>
  </si>
  <si>
    <t>Day 1 income impact of the Tesco Bank acquisition</t>
  </si>
  <si>
    <t>Total income excluding the day 1 impact of the Tesco Bank acquisition</t>
  </si>
  <si>
    <t>Day 1 impact of the Tesco Bank acquisition</t>
  </si>
  <si>
    <t xml:space="preserve">Credit impairment charges excluding day 1 impact of the Tesco Bank acquisition </t>
  </si>
  <si>
    <t>Gross loans and advances held at amortised cost (including portfolios reclassified as held for sale)</t>
  </si>
  <si>
    <t>Tesco Bank gross loans and advances held at amortised cost</t>
  </si>
  <si>
    <t>Gross loans and advances held at amortised cost (including portfolios reclassified as held for sale) excluding Tesco Bank</t>
  </si>
  <si>
    <t>Tesco Bank day 1 loan loss rate impact (bps)</t>
  </si>
  <si>
    <t>Loan loss rate excluding the day 1 impact of Tesco Bank acquisition (bps)</t>
  </si>
  <si>
    <r>
      <rPr>
        <sz val="8"/>
        <color rgb="FF000000"/>
        <rFont val="Expert Sans Regular"/>
        <family val="2"/>
      </rPr>
      <t>Gross loans and advances held at amortised cost (including portfolios reclassified as held for sale)</t>
    </r>
  </si>
  <si>
    <t>31.12.2024</t>
  </si>
  <si>
    <t>Twelve months ended</t>
  </si>
  <si>
    <t>Balance as at 1 January 2023</t>
  </si>
  <si>
    <t>Performance measures excluding the impact of Q423 structural cost actions</t>
  </si>
  <si>
    <t>Q423 structural cost actions</t>
  </si>
  <si>
    <t>Total operating expenses excluding Q423 structural cost actions</t>
  </si>
  <si>
    <t>Cost: income ratio excluding Q423 structural cost actions</t>
  </si>
  <si>
    <t>Post-tax impact of Q423 structural cost actions</t>
  </si>
  <si>
    <t>Attributable profit/(loss) excluding the impact of Q423 structural cost actions</t>
  </si>
  <si>
    <t>Return on average tangible equity excluding Q423 structural cost actions</t>
  </si>
  <si>
    <t>Three months ended 31.12.23</t>
  </si>
  <si>
    <t xml:space="preserve">  Tesco cards</t>
  </si>
  <si>
    <t xml:space="preserve">  Tesco personal loans</t>
  </si>
  <si>
    <t xml:space="preserve">Year ended </t>
  </si>
  <si>
    <t xml:space="preserve">Three months ended </t>
  </si>
  <si>
    <t>Total income excluding inorganic activity</t>
  </si>
  <si>
    <t>Credit impairment charges excluding inorganic activity</t>
  </si>
  <si>
    <t>Cost: income ratio excluding inorganic activity</t>
  </si>
  <si>
    <t>Post-tax impact of inorganic activity</t>
  </si>
  <si>
    <t>Attributable profit excluding inorganic activity</t>
  </si>
  <si>
    <t>Return on average tangible equity excluding inorganic activity</t>
  </si>
  <si>
    <t>Reconciliation of Barclays UK financial results excluding the day 1 impact of Tesco Bank acquisition</t>
  </si>
  <si>
    <t>Reconciliation of loan loss rate excluding the day 1 impact of Tesco Bank acquisition</t>
  </si>
  <si>
    <t>Performance measures excluding the impact of inorganic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</si>
</sst>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7">
    <numFmt numFmtId="43" formatCode="_-* #,##0.00_-;\-* #,##0.00_-;_-* &quot;-&quot;??_-;_-@_-"/>
    <numFmt numFmtId="164" formatCode="#,##0;\(#,##0\);#,##0;_(@_)"/>
    <numFmt numFmtId="165" formatCode="#,##0.00;&quot;-&quot;#,##0.00;&quot;—&quot;;_(@_)"/>
    <numFmt numFmtId="166" formatCode="#,##0.00;\(#,##0.00\);#,##0.00;_(@_)"/>
    <numFmt numFmtId="167" formatCode="#,##0;\(#,##0\);&quot;—&quot;;_(@_)"/>
    <numFmt numFmtId="168" formatCode="m/d/yyyy"/>
    <numFmt numFmtId="169" formatCode="#,##0.00;&quot;-&quot;#,##0.00;#,##0.00;_(@_)"/>
    <numFmt numFmtId="170" formatCode="#,##0;&quot;-&quot;#,##0;#,##0;_(@_)"/>
    <numFmt numFmtId="171" formatCode="#,##0.0;&quot;-&quot;#,##0.0;#,##0.0;_(@_)"/>
    <numFmt numFmtId="172" formatCode="#0;&quot;-&quot;#0;#0;_(@_)"/>
    <numFmt numFmtId="173" formatCode="#,##0;&quot;-&quot;#,##0;&quot;—&quot;;_(@_)"/>
    <numFmt numFmtId="174" formatCode="mmmm\ yyyy"/>
    <numFmt numFmtId="175" formatCode="#0_)%;\(#0\)%;#0_)%;_(@_)"/>
    <numFmt numFmtId="176" formatCode="#,##0.0;\(#,##0.0\);&quot;—&quot;;_(@_)"/>
    <numFmt numFmtId="177" formatCode="* #,##0;* \(#,##0\);* &quot;—&quot;;_(@_)"/>
    <numFmt numFmtId="178" formatCode="#0.0_)%;\(#0.0\)%;&quot;—&quot;_)\%;_(@_)"/>
    <numFmt numFmtId="179" formatCode="mm\.dd\.yy"/>
    <numFmt numFmtId="180" formatCode="#0_)%;\(#0\)%;&quot;—&quot;_)\%;_(@_)"/>
    <numFmt numFmtId="181" formatCode="mm\.dd\.yyyy"/>
    <numFmt numFmtId="182" formatCode="\A\s\ \a\t\ mm\.dd\.yyyy"/>
    <numFmt numFmtId="183" formatCode="\A\s\ \a\t\ mm\.dd\.yy"/>
    <numFmt numFmtId="184" formatCode="\A\s\ \a\t\ dd\.mm\.yy"/>
    <numFmt numFmtId="185" formatCode="* #,##0.0;* \(#,##0.0\);* &quot;—&quot;;_(@_)"/>
    <numFmt numFmtId="186" formatCode="dd\.mm\.yy"/>
    <numFmt numFmtId="187" formatCode="dd\.m\.yy"/>
    <numFmt numFmtId="188" formatCode="#0.0;&quot;-&quot;#0.0;#0.0;_(@_)"/>
    <numFmt numFmtId="189" formatCode="#,##0.0_)&quot;%&quot;;\(#,##0.0\)&quot;%&quot;;&quot;—&quot;_)&quot;%&quot;;_(@_)"/>
    <numFmt numFmtId="190" formatCode="#0;\(#0\);&quot;—&quot;;_(@_)"/>
    <numFmt numFmtId="191" formatCode="mmmm\ d\,\ yyyy"/>
    <numFmt numFmtId="192" formatCode="mmmm\ d"/>
    <numFmt numFmtId="193" formatCode="#0.#######################;&quot;-&quot;#0.#######################;#0.#######################;_(@_)"/>
    <numFmt numFmtId="194" formatCode="\T\h\r\e\e\ \m\o\n\t\h\s\ \e\n\d\e\d\ dd\.mm\.yy"/>
    <numFmt numFmtId="195" formatCode="\T\w\e\l\v\e\ \m\o\n\t\h\s\ \e\n\d\e\d\ dd\.mm\.yy"/>
    <numFmt numFmtId="196" formatCode="#,##0.0&quot;%&quot;;&quot;-&quot;#,##0.0&quot;%&quot;;#,##0.0&quot;%&quot;;_(@_)"/>
    <numFmt numFmtId="197" formatCode="#,##0.0&quot;p&quot;;&quot;-&quot;#,##0.0&quot;p&quot;;#,##0.0&quot;p&quot;;_(@_)"/>
    <numFmt numFmtId="198" formatCode="#,##0.0;&quot;-&quot;#,##0.0;&quot;—&quot;;_(@_)"/>
    <numFmt numFmtId="199" formatCode="#,##0.00;\(#,##0.00\);&quot;—&quot;;_(@_)"/>
    <numFmt numFmtId="200" formatCode="0.0"/>
    <numFmt numFmtId="201" formatCode="#0%;&quot;-&quot;#0%;#0%;_(@_)"/>
    <numFmt numFmtId="202" formatCode="#0.0&quot;p&quot;;&quot;-&quot;#0.0&quot;p&quot;;#0.0&quot;p&quot;;_(@_)"/>
    <numFmt numFmtId="203" formatCode="#0.0_)%;\(#0.0\)%;#0.0_)%;_(@_)"/>
    <numFmt numFmtId="204" formatCode="_(* #,##0.00_);_(* \(#,##0.00\);_(* &quot;-&quot;??_);_(@_)"/>
    <numFmt numFmtId="205" formatCode="_(* #,##0.0_);_(* \(#,##0.0\);_(* &quot;-&quot;??_);_(@_)"/>
    <numFmt numFmtId="206" formatCode="#0.0%;&quot;-&quot;#0.0%;#0.0%;_(@_)"/>
    <numFmt numFmtId="207" formatCode="#0&quot;p&quot;;&quot;-&quot;#0&quot;p&quot;;#0&quot;p&quot;;_(@_)"/>
    <numFmt numFmtId="208" formatCode="#0.0;\(#0.0\);#0.0;_(@_)"/>
    <numFmt numFmtId="209" formatCode="0.0%"/>
    <numFmt numFmtId="210" formatCode="#,##0.0;\(#,##0.0\);&quot;-&quot;"/>
    <numFmt numFmtId="211" formatCode="0.0%;\(0.0%\);&quot;-&quot;"/>
    <numFmt numFmtId="212" formatCode="0&quot;p&quot;;\(0&quot;p&quot;\)"/>
    <numFmt numFmtId="213" formatCode="0.0\ "/>
    <numFmt numFmtId="214" formatCode="#,##0.0;\(#,##0.0\);#,##0.0;_(@_)"/>
    <numFmt numFmtId="215" formatCode="#,##0;\(#,##0\);&quot;-&quot;"/>
    <numFmt numFmtId="216" formatCode="#,##0;\(#,##0\)"/>
    <numFmt numFmtId="217" formatCode="#,##0;\(#,##0\);&quot;-&quot;;_(@_)"/>
    <numFmt numFmtId="218" formatCode="#,##0.00&quot;%&quot;;&quot;-&quot;#,##0.00&quot;%&quot;;#,##0.00&quot;%&quot;;_(@_)"/>
    <numFmt numFmtId="219" formatCode="#,##0.0;\(#,##0.0\);&quot;-&quot;;_(@_)"/>
    <numFmt numFmtId="220" formatCode="_(* #,##0_);_(* \(#,##0\);_(* &quot;-&quot;??_);_(@_)"/>
    <numFmt numFmtId="221" formatCode="0;\(0\)"/>
    <numFmt numFmtId="222" formatCode="#,##0.0,&quot;&quot;;&quot;£&quot;\(#,##0.0,&quot;bn&quot;\);&quot;-&quot;"/>
    <numFmt numFmtId="223" formatCode="#,##0.#######################;&quot;-&quot;#,##0.#######################;#,##0.#######################;_(@_)"/>
    <numFmt numFmtId="224" formatCode="0.0_)\%;\(0.0\)\%;0.0_)\%;@_)_%"/>
    <numFmt numFmtId="225" formatCode="#,##0&quot;%&quot;;&quot;-&quot;#,##0&quot;%&quot;;#,##0&quot;%&quot;;_(@_)"/>
    <numFmt numFmtId="226" formatCode="#,##0.0,;\(#,##0.0,\);&quot;-&quot;"/>
    <numFmt numFmtId="227" formatCode="0%;\(0%\);&quot;-&quot;"/>
    <numFmt numFmtId="228" formatCode="#,##0.0\p;\(#,##0.0\p\);&quot;-&quot;"/>
    <numFmt numFmtId="229" formatCode="#,##0,;\(#,##0,\);&quot;-&quot;"/>
    <numFmt numFmtId="230" formatCode="0.000"/>
    <numFmt numFmtId="231" formatCode="#0.0;\(#0.0\);&quot;—&quot;;_(@_)"/>
    <numFmt numFmtId="232" formatCode="0.0%;\(0.0%\)"/>
    <numFmt numFmtId="233" formatCode="#0.#######################_)%;\(#0.#######################\)%;&quot;—&quot;_)\%;_(@_)"/>
    <numFmt numFmtId="234" formatCode="0.0%;\(0.0\)%;&quot;-&quot;"/>
    <numFmt numFmtId="235" formatCode="0.0%_);\(0.0%\);\-_)"/>
    <numFmt numFmtId="236" formatCode="_(&quot;£&quot;* #,##0.00_);_(&quot;£&quot;* \(#,##0.00\);_(&quot;£&quot;* &quot;-&quot;??_);_(@_)"/>
    <numFmt numFmtId="237" formatCode="_(* #,##0_);_(* \(#,##0\);_(* &quot;-&quot;_);_(@_)"/>
    <numFmt numFmtId="238" formatCode="#,##0.0,;\(#,##0.0,\);&quot;—&quot;;_(@_)"/>
    <numFmt numFmtId="239" formatCode="0.0%_);\(0.0\)%;\-_)"/>
  </numFmts>
  <fonts count="84">
    <font>
      <sz val="10"/>
      <name val="Arial"/>
    </font>
    <font>
      <sz val="11"/>
      <color theme="1"/>
      <name val="Aptos Narrow"/>
      <family val="2"/>
      <scheme val="minor"/>
    </font>
    <font>
      <sz val="10"/>
      <color rgb="FF000000"/>
      <name val="Expert Sans Regular"/>
      <family val="2"/>
    </font>
    <font>
      <sz val="12"/>
      <color rgb="FF000000"/>
      <name val="Expert Sans Regular"/>
      <family val="2"/>
    </font>
    <font>
      <sz val="9"/>
      <color rgb="FF000000"/>
      <name val="Expert Sans Regular"/>
      <family val="2"/>
    </font>
    <font>
      <sz val="8"/>
      <color rgb="FF000000"/>
      <name val="Expert Sans Regular"/>
      <family val="2"/>
    </font>
    <font>
      <b/>
      <sz val="8"/>
      <color rgb="FF000000"/>
      <name val="Expert Sans Regular"/>
      <family val="2"/>
    </font>
    <font>
      <i/>
      <sz val="7"/>
      <color rgb="FF000000"/>
      <name val="Expert Sans Regular"/>
      <family val="2"/>
    </font>
    <font>
      <b/>
      <sz val="12"/>
      <color rgb="FF00AEEF"/>
      <name val="Expert Sans Regular"/>
      <family val="2"/>
    </font>
    <font>
      <b/>
      <sz val="8"/>
      <color rgb="FF00AEEF"/>
      <name val="Expert Sans Regular"/>
      <family val="2"/>
    </font>
    <font>
      <sz val="8"/>
      <color rgb="FF00AEEF"/>
      <name val="Expert Sans Regular"/>
      <family val="2"/>
    </font>
    <font>
      <b/>
      <sz val="12"/>
      <color rgb="FF000000"/>
      <name val="Expert Sans Regular"/>
      <family val="2"/>
    </font>
    <font>
      <b/>
      <sz val="9"/>
      <color rgb="FF000000"/>
      <name val="Expert Sans Regular"/>
      <family val="2"/>
    </font>
    <font>
      <b/>
      <sz val="12"/>
      <color rgb="FF00B0F0"/>
      <name val="Expert Sans Regular"/>
      <family val="2"/>
    </font>
    <font>
      <sz val="11"/>
      <color rgb="FF00B0F0"/>
      <name val="Expert Sans Regular"/>
      <family val="2"/>
    </font>
    <font>
      <b/>
      <sz val="8"/>
      <color rgb="FF00B0F0"/>
      <name val="Expert Sans Regular"/>
      <family val="2"/>
    </font>
    <font>
      <sz val="8"/>
      <color rgb="FF00B0F0"/>
      <name val="Expert Sans Regular"/>
      <family val="2"/>
    </font>
    <font>
      <b/>
      <sz val="10"/>
      <color rgb="FF00B0F0"/>
      <name val="Expert Sans Regular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Expert Sans Regular"/>
      <family val="2"/>
    </font>
    <font>
      <sz val="11"/>
      <color rgb="FF000000"/>
      <name val="Calibri"/>
      <family val="2"/>
    </font>
    <font>
      <b/>
      <sz val="8"/>
      <color rgb="FF00ADEF"/>
      <name val="Expert Sans Regular"/>
      <family val="2"/>
    </font>
    <font>
      <b/>
      <sz val="8"/>
      <color rgb="FF65BAF2"/>
      <name val="Expert Sans Regular"/>
      <family val="2"/>
    </font>
    <font>
      <b/>
      <sz val="8"/>
      <name val="Expert Sans Regular"/>
      <family val="2"/>
    </font>
    <font>
      <sz val="8"/>
      <name val="Arial"/>
      <family val="2"/>
    </font>
    <font>
      <i/>
      <sz val="8"/>
      <color rgb="FF000000"/>
      <name val="Expert Sans Regular"/>
      <family val="2"/>
    </font>
    <font>
      <sz val="11"/>
      <color rgb="FF000000"/>
      <name val="Expert Sans Regular"/>
      <family val="2"/>
    </font>
    <font>
      <b/>
      <sz val="6"/>
      <color rgb="FF00B0F0"/>
      <name val="Expert Sans Regular"/>
      <family val="2"/>
    </font>
    <font>
      <b/>
      <sz val="9"/>
      <color rgb="FF00B0F0"/>
      <name val="Expert Sans Regular"/>
      <family val="2"/>
    </font>
    <font>
      <b/>
      <sz val="8"/>
      <color rgb="FFFF0000"/>
      <name val="Expert Sans Regular"/>
      <family val="2"/>
    </font>
    <font>
      <sz val="8"/>
      <color rgb="FF000000"/>
      <name val="Arial"/>
      <family val="2"/>
    </font>
    <font>
      <b/>
      <sz val="10"/>
      <color rgb="FF00AEEF"/>
      <name val="Expert Sans Regular"/>
      <family val="2"/>
    </font>
    <font>
      <b/>
      <sz val="11"/>
      <color rgb="FF00B0F0"/>
      <name val="Expert Sans Regular"/>
      <family val="2"/>
    </font>
    <font>
      <b/>
      <sz val="10"/>
      <color rgb="FF000000"/>
      <name val="Expert Sans Regular"/>
      <family val="2"/>
    </font>
    <font>
      <b/>
      <sz val="8"/>
      <name val="Arial"/>
      <family val="2"/>
    </font>
    <font>
      <vertAlign val="superscript"/>
      <sz val="8"/>
      <color rgb="FF000000"/>
      <name val="Expert Sans Regular"/>
      <family val="2"/>
    </font>
    <font>
      <sz val="10"/>
      <color theme="1"/>
      <name val="Arial"/>
      <family val="2"/>
    </font>
    <font>
      <sz val="8"/>
      <name val="Barclays Sans"/>
      <family val="2"/>
    </font>
    <font>
      <sz val="8"/>
      <color theme="0"/>
      <name val="Expert Sans Regular"/>
      <family val="2"/>
    </font>
    <font>
      <sz val="8"/>
      <name val="Expert Sans Regular"/>
      <family val="2"/>
    </font>
    <font>
      <sz val="10"/>
      <name val="Arial"/>
      <family val="2"/>
    </font>
    <font>
      <b/>
      <sz val="12"/>
      <color rgb="FF00B0F0"/>
      <name val="Expert Sans Regular"/>
      <family val="2"/>
    </font>
    <font>
      <b/>
      <sz val="8"/>
      <color rgb="FF00B0F0"/>
      <name val="Expert Sans Regular"/>
      <family val="2"/>
    </font>
    <font>
      <b/>
      <sz val="8"/>
      <color rgb="FF000000"/>
      <name val="Expert Sans Regular"/>
      <family val="2"/>
    </font>
    <font>
      <sz val="8"/>
      <color rgb="FF969696"/>
      <name val="Expert Sans Regular"/>
      <family val="2"/>
    </font>
    <font>
      <sz val="10"/>
      <color rgb="FF000000"/>
      <name val="Arial"/>
      <family val="2"/>
    </font>
    <font>
      <sz val="8"/>
      <color rgb="FF00B0F0"/>
      <name val="Expert Sans Regular"/>
      <family val="2"/>
    </font>
    <font>
      <sz val="8"/>
      <color rgb="FF000000"/>
      <name val="Expert Sans Regular"/>
      <family val="2"/>
    </font>
    <font>
      <b/>
      <sz val="8"/>
      <color rgb="FF969696"/>
      <name val="Expert Sans Regular"/>
      <family val="2"/>
    </font>
    <font>
      <b/>
      <sz val="8"/>
      <name val="Expert Sans Regular"/>
      <family val="2"/>
    </font>
    <font>
      <b/>
      <sz val="10"/>
      <color rgb="FF000000"/>
      <name val="Expert Sans Regular"/>
      <family val="2"/>
    </font>
    <font>
      <sz val="10"/>
      <name val="Barclays Serif"/>
      <family val="2"/>
    </font>
    <font>
      <b/>
      <vertAlign val="superscript"/>
      <sz val="8"/>
      <color rgb="FF00B0F0"/>
      <name val="Expert Sans Regular"/>
      <family val="2"/>
    </font>
    <font>
      <b/>
      <sz val="10"/>
      <color rgb="FF000000"/>
      <name val="Arial"/>
      <family val="2"/>
    </font>
    <font>
      <sz val="10"/>
      <color rgb="FF40AEFF"/>
      <name val="Arial"/>
      <family val="2"/>
    </font>
    <font>
      <sz val="8"/>
      <color rgb="FFFFFFFF"/>
      <name val="Expert Sans Regular"/>
      <family val="2"/>
    </font>
    <font>
      <sz val="8"/>
      <color rgb="FF000000"/>
      <name val="Arial"/>
      <family val="2"/>
    </font>
    <font>
      <b/>
      <sz val="8"/>
      <color rgb="FFFFFFFF"/>
      <name val="Expert Sans Regular"/>
      <family val="2"/>
    </font>
    <font>
      <b/>
      <sz val="10"/>
      <name val="Arial"/>
      <family val="2"/>
    </font>
    <font>
      <b/>
      <sz val="10"/>
      <name val="Expert Sans Regular"/>
      <family val="2"/>
    </font>
    <font>
      <sz val="11"/>
      <color rgb="FF000000"/>
      <name val="Calibri"/>
      <family val="2"/>
    </font>
    <font>
      <sz val="8"/>
      <color indexed="8"/>
      <name val="Expert Sans Regular"/>
      <family val="2"/>
    </font>
    <font>
      <b/>
      <sz val="8"/>
      <color indexed="8"/>
      <name val="Expert Sans Regular"/>
      <family val="2"/>
    </font>
    <font>
      <sz val="10"/>
      <color rgb="FF00B0F0"/>
      <name val="Expert Sans Regular"/>
      <family val="2"/>
    </font>
    <font>
      <b/>
      <sz val="10"/>
      <color rgb="FF00B0F0"/>
      <name val="Expert Sans Regular"/>
      <family val="2"/>
    </font>
    <font>
      <sz val="12"/>
      <name val="Times New Roman"/>
      <family val="1"/>
    </font>
    <font>
      <sz val="8"/>
      <color rgb="FFEAEAEA"/>
      <name val="Expert Sans Regular"/>
      <family val="2"/>
    </font>
    <font>
      <sz val="8"/>
      <color rgb="FFFF0000"/>
      <name val="Expert Sans Regular"/>
      <family val="2"/>
    </font>
    <font>
      <sz val="8"/>
      <color theme="1"/>
      <name val="Expert Sans Regular"/>
      <family val="2"/>
    </font>
    <font>
      <sz val="10"/>
      <color rgb="FF99CCFF"/>
      <name val="Arial"/>
      <family val="2"/>
    </font>
    <font>
      <b/>
      <sz val="8"/>
      <color rgb="FF40AEFF"/>
      <name val="Expert Sans Regular"/>
      <family val="2"/>
    </font>
    <font>
      <sz val="12"/>
      <name val="Arial"/>
      <family val="2"/>
    </font>
    <font>
      <sz val="12"/>
      <color rgb="FF00B0F0"/>
      <name val="Arial"/>
      <family val="2"/>
    </font>
    <font>
      <b/>
      <sz val="11"/>
      <color rgb="FF00B0F0"/>
      <name val="Expert Sans Regular"/>
      <family val="2"/>
    </font>
    <font>
      <b/>
      <sz val="8"/>
      <color rgb="FF00AEEF"/>
      <name val="Expert Sans Regular"/>
      <family val="2"/>
    </font>
    <font>
      <sz val="10"/>
      <name val="Exper"/>
    </font>
    <font>
      <b/>
      <sz val="8"/>
      <color rgb="FF00B0F0"/>
      <name val="Exper"/>
    </font>
    <font>
      <sz val="12"/>
      <name val="Exper"/>
    </font>
    <font>
      <sz val="8"/>
      <color rgb="FF00B0F0"/>
      <name val="Exper"/>
    </font>
    <font>
      <sz val="8"/>
      <color rgb="FF000000"/>
      <name val="Exper"/>
    </font>
    <font>
      <b/>
      <sz val="8"/>
      <color rgb="FF000000"/>
      <name val="Exper"/>
    </font>
    <font>
      <b/>
      <sz val="10"/>
      <color rgb="FF00B0F0"/>
      <name val="Exper"/>
    </font>
    <font>
      <b/>
      <sz val="9"/>
      <color rgb="FF00B0F0"/>
      <name val="Expe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rgb="FF929292"/>
      </bottom>
      <diagonal/>
    </border>
    <border>
      <left/>
      <right/>
      <top/>
      <bottom style="thin">
        <color rgb="FFB6B6B6"/>
      </bottom>
      <diagonal/>
    </border>
    <border>
      <left/>
      <right/>
      <top style="thin">
        <color rgb="FF929292"/>
      </top>
      <bottom/>
      <diagonal/>
    </border>
    <border>
      <left/>
      <right/>
      <top style="thin">
        <color rgb="FFB6B6B6"/>
      </top>
      <bottom/>
      <diagonal/>
    </border>
    <border>
      <left/>
      <right/>
      <top style="thin">
        <color rgb="FF929292"/>
      </top>
      <bottom style="thin">
        <color rgb="FFDBDBDB"/>
      </bottom>
      <diagonal/>
    </border>
    <border>
      <left/>
      <right/>
      <top style="thin">
        <color rgb="FFDBDBDB"/>
      </top>
      <bottom style="thin">
        <color rgb="FF929292"/>
      </bottom>
      <diagonal/>
    </border>
    <border>
      <left/>
      <right/>
      <top style="thin">
        <color rgb="FF929292"/>
      </top>
      <bottom style="thin">
        <color rgb="FF929292"/>
      </bottom>
      <diagonal/>
    </border>
    <border>
      <left/>
      <right/>
      <top/>
      <bottom style="thin">
        <color rgb="FF6D6D6D"/>
      </bottom>
      <diagonal/>
    </border>
    <border>
      <left/>
      <right/>
      <top style="thin">
        <color rgb="FF6D6D6D"/>
      </top>
      <bottom/>
      <diagonal/>
    </border>
    <border>
      <left/>
      <right/>
      <top/>
      <bottom style="thin">
        <color rgb="FF6D6E71"/>
      </bottom>
      <diagonal/>
    </border>
    <border>
      <left/>
      <right/>
      <top style="thin">
        <color rgb="FF6D6E71"/>
      </top>
      <bottom style="thin">
        <color rgb="FF6D6E71"/>
      </bottom>
      <diagonal/>
    </border>
    <border>
      <left/>
      <right/>
      <top style="thin">
        <color rgb="FFB6B6B6"/>
      </top>
      <bottom style="thin">
        <color rgb="FFB6B6B6"/>
      </bottom>
      <diagonal/>
    </border>
    <border>
      <left/>
      <right/>
      <top style="thin">
        <color rgb="FF6D6E71"/>
      </top>
      <bottom/>
      <diagonal/>
    </border>
    <border>
      <left/>
      <right/>
      <top style="thin">
        <color rgb="FF6D6D6D"/>
      </top>
      <bottom style="thin">
        <color rgb="FF6D6D6D"/>
      </bottom>
      <diagonal/>
    </border>
    <border>
      <left/>
      <right/>
      <top style="thin">
        <color rgb="FF929292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929292"/>
      </top>
      <bottom/>
      <diagonal/>
    </border>
    <border>
      <left style="thin">
        <color rgb="FF000000"/>
      </left>
      <right style="thin">
        <color rgb="FF000000"/>
      </right>
      <top style="thin">
        <color rgb="FF929292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818181"/>
      </bottom>
      <diagonal/>
    </border>
    <border>
      <left/>
      <right/>
      <top style="medium">
        <color rgb="FF818181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858585"/>
      </bottom>
      <diagonal/>
    </border>
    <border>
      <left/>
      <right/>
      <top style="thin">
        <color rgb="FF858585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969696"/>
      </top>
      <bottom/>
      <diagonal/>
    </border>
    <border>
      <left style="thin">
        <color rgb="FFC0C0C0"/>
      </left>
      <right/>
      <top style="thin">
        <color rgb="FF969696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969696"/>
      </bottom>
      <diagonal/>
    </border>
    <border>
      <left style="thin">
        <color rgb="FFC0C0C0"/>
      </left>
      <right/>
      <top/>
      <bottom style="thin">
        <color rgb="FF969696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929292"/>
      </bottom>
      <diagonal/>
    </border>
    <border>
      <left/>
      <right style="thin">
        <color rgb="FFC0C0C0"/>
      </right>
      <top style="thin">
        <color rgb="FF969696"/>
      </top>
      <bottom/>
      <diagonal/>
    </border>
    <border>
      <left style="thin">
        <color rgb="FFC0C0C0"/>
      </left>
      <right style="thin">
        <color rgb="FFC0C0C0"/>
      </right>
      <top style="thin">
        <color rgb="FF929292"/>
      </top>
      <bottom/>
      <diagonal/>
    </border>
    <border>
      <left style="thin">
        <color rgb="FFC0C0C0"/>
      </left>
      <right/>
      <top style="thin">
        <color rgb="FF929292"/>
      </top>
      <bottom/>
      <diagonal/>
    </border>
    <border>
      <left/>
      <right style="thin">
        <color rgb="FFC0C0C0"/>
      </right>
      <top/>
      <bottom style="thin">
        <color rgb="FF969696"/>
      </bottom>
      <diagonal/>
    </border>
    <border>
      <left/>
      <right/>
      <top style="thin">
        <color rgb="FF838383"/>
      </top>
      <bottom/>
      <diagonal/>
    </border>
    <border>
      <left/>
      <right/>
      <top/>
      <bottom style="thin">
        <color rgb="FF838383"/>
      </bottom>
      <diagonal/>
    </border>
    <border>
      <left/>
      <right/>
      <top/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/>
      <top/>
      <bottom style="thin">
        <color rgb="FF828282"/>
      </bottom>
      <diagonal/>
    </border>
    <border>
      <left/>
      <right/>
      <top/>
      <bottom style="thin">
        <color theme="2" tint="-0.2499465926084170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929292"/>
      </bottom>
      <diagonal/>
    </border>
    <border>
      <left/>
      <right/>
      <top style="medium">
        <color rgb="FF969696"/>
      </top>
      <bottom/>
      <diagonal/>
    </border>
    <border>
      <left/>
      <right/>
      <top style="medium">
        <color rgb="FF929292"/>
      </top>
      <bottom/>
      <diagonal/>
    </border>
  </borders>
  <cellStyleXfs count="40">
    <xf numFmtId="0" fontId="0" fillId="0" borderId="0"/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horizontal="justify" wrapText="1"/>
    </xf>
    <xf numFmtId="0" fontId="5" fillId="0" borderId="0" applyBorder="0">
      <alignment horizontal="right" wrapText="1"/>
    </xf>
    <xf numFmtId="0" fontId="5" fillId="0" borderId="0" applyBorder="0">
      <alignment horizontal="right" wrapText="1"/>
    </xf>
    <xf numFmtId="0" fontId="6" fillId="0" borderId="0" applyBorder="0">
      <alignment wrapText="1"/>
    </xf>
    <xf numFmtId="0" fontId="4" fillId="0" borderId="0" applyBorder="0">
      <alignment horizontal="justify" wrapText="1" indent="2"/>
    </xf>
    <xf numFmtId="0" fontId="4" fillId="0" borderId="0" applyBorder="0">
      <alignment horizontal="justify" wrapText="1" indent="4"/>
    </xf>
    <xf numFmtId="0" fontId="7" fillId="0" borderId="0" applyBorder="0">
      <alignment horizontal="justify" wrapText="1" indent="2"/>
    </xf>
    <xf numFmtId="0" fontId="5" fillId="0" borderId="0" applyBorder="0">
      <alignment wrapText="1"/>
    </xf>
    <xf numFmtId="0" fontId="8" fillId="0" borderId="0" applyBorder="0">
      <alignment wrapText="1"/>
    </xf>
    <xf numFmtId="0" fontId="9" fillId="0" borderId="0" applyBorder="0">
      <alignment wrapText="1"/>
    </xf>
    <xf numFmtId="0" fontId="10" fillId="0" borderId="0" applyBorder="0">
      <alignment horizontal="right" wrapText="1"/>
    </xf>
    <xf numFmtId="0" fontId="6" fillId="0" borderId="0" applyBorder="0">
      <alignment wrapText="1"/>
    </xf>
    <xf numFmtId="0" fontId="11" fillId="0" borderId="0" applyBorder="0">
      <alignment wrapText="1"/>
    </xf>
    <xf numFmtId="0" fontId="8" fillId="0" borderId="0" applyBorder="0">
      <alignment wrapText="1"/>
    </xf>
    <xf numFmtId="0" fontId="12" fillId="0" borderId="0" applyBorder="0">
      <alignment horizontal="justify" wrapText="1"/>
    </xf>
    <xf numFmtId="0" fontId="38" fillId="0" borderId="0"/>
    <xf numFmtId="0" fontId="41" fillId="0" borderId="0"/>
    <xf numFmtId="204" fontId="41" fillId="0" borderId="0" applyFont="0" applyFill="0" applyBorder="0" applyAlignment="0" applyProtection="0"/>
    <xf numFmtId="0" fontId="52" fillId="0" borderId="0"/>
    <xf numFmtId="0" fontId="41" fillId="0" borderId="0"/>
    <xf numFmtId="0" fontId="46" fillId="0" borderId="0" applyBorder="0">
      <alignment wrapText="1"/>
    </xf>
    <xf numFmtId="0" fontId="46" fillId="0" borderId="0" applyBorder="0">
      <alignment wrapText="1"/>
    </xf>
    <xf numFmtId="9" fontId="41" fillId="0" borderId="0" applyFont="0" applyFill="0" applyBorder="0" applyAlignment="0" applyProtection="0"/>
    <xf numFmtId="0" fontId="41" fillId="0" borderId="0"/>
    <xf numFmtId="0" fontId="61" fillId="0" borderId="0"/>
    <xf numFmtId="0" fontId="38" fillId="0" borderId="0"/>
    <xf numFmtId="9" fontId="37" fillId="0" borderId="0" applyFont="0" applyFill="0" applyBorder="0" applyAlignment="0" applyProtection="0"/>
    <xf numFmtId="0" fontId="46" fillId="0" borderId="0" applyBorder="0">
      <alignment wrapText="1"/>
    </xf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37" fillId="0" borderId="0"/>
    <xf numFmtId="0" fontId="41" fillId="0" borderId="0"/>
    <xf numFmtId="0" fontId="19" fillId="0" borderId="0"/>
    <xf numFmtId="236" fontId="41" fillId="0" borderId="0" applyFont="0" applyFill="0" applyBorder="0" applyAlignment="0" applyProtection="0"/>
    <xf numFmtId="0" fontId="19" fillId="0" borderId="0"/>
    <xf numFmtId="0" fontId="1" fillId="0" borderId="0"/>
    <xf numFmtId="0" fontId="18" fillId="0" borderId="0" applyBorder="0">
      <alignment wrapText="1"/>
    </xf>
  </cellStyleXfs>
  <cellXfs count="1463">
    <xf numFmtId="0" fontId="0" fillId="0" borderId="0" xfId="0"/>
    <xf numFmtId="0" fontId="2" fillId="0" borderId="0" xfId="1">
      <alignment wrapText="1"/>
    </xf>
    <xf numFmtId="0" fontId="5" fillId="0" borderId="0" xfId="4">
      <alignment horizontal="right" wrapText="1"/>
    </xf>
    <xf numFmtId="0" fontId="6" fillId="0" borderId="0" xfId="6">
      <alignment wrapText="1"/>
    </xf>
    <xf numFmtId="0" fontId="4" fillId="0" borderId="0" xfId="7">
      <alignment horizontal="justify" wrapText="1" indent="2"/>
    </xf>
    <xf numFmtId="0" fontId="5" fillId="0" borderId="0" xfId="10">
      <alignment wrapText="1"/>
    </xf>
    <xf numFmtId="0" fontId="13" fillId="2" borderId="0" xfId="0" applyFont="1" applyFill="1" applyAlignment="1">
      <alignment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right" wrapText="1"/>
    </xf>
    <xf numFmtId="0" fontId="16" fillId="2" borderId="1" xfId="0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vertical="center" wrapText="1"/>
    </xf>
    <xf numFmtId="164" fontId="5" fillId="3" borderId="4" xfId="0" applyNumberFormat="1" applyFont="1" applyFill="1" applyBorder="1" applyAlignment="1">
      <alignment horizontal="right" wrapText="1"/>
    </xf>
    <xf numFmtId="164" fontId="5" fillId="3" borderId="3" xfId="0" applyNumberFormat="1" applyFont="1" applyFill="1" applyBorder="1" applyAlignment="1">
      <alignment horizontal="right" wrapText="1"/>
    </xf>
    <xf numFmtId="165" fontId="5" fillId="3" borderId="3" xfId="0" applyNumberFormat="1" applyFont="1" applyFill="1" applyBorder="1" applyAlignment="1">
      <alignment horizontal="right" wrapText="1"/>
    </xf>
    <xf numFmtId="164" fontId="5" fillId="0" borderId="4" xfId="0" applyNumberFormat="1" applyFont="1" applyBorder="1" applyAlignment="1">
      <alignment horizontal="right" wrapText="1"/>
    </xf>
    <xf numFmtId="164" fontId="5" fillId="2" borderId="3" xfId="0" applyNumberFormat="1" applyFont="1" applyFill="1" applyBorder="1" applyAlignment="1">
      <alignment horizontal="right" wrapText="1"/>
    </xf>
    <xf numFmtId="165" fontId="5" fillId="2" borderId="3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left" wrapText="1"/>
    </xf>
    <xf numFmtId="164" fontId="5" fillId="3" borderId="0" xfId="0" applyNumberFormat="1" applyFont="1" applyFill="1" applyAlignment="1">
      <alignment horizontal="right" wrapText="1"/>
    </xf>
    <xf numFmtId="166" fontId="5" fillId="3" borderId="0" xfId="0" applyNumberFormat="1" applyFont="1" applyFill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164" fontId="5" fillId="2" borderId="0" xfId="0" applyNumberFormat="1" applyFont="1" applyFill="1" applyAlignment="1">
      <alignment horizontal="right" wrapText="1"/>
    </xf>
    <xf numFmtId="166" fontId="5" fillId="2" borderId="0" xfId="0" applyNumberFormat="1" applyFont="1" applyFill="1" applyAlignment="1">
      <alignment horizontal="right" wrapText="1"/>
    </xf>
    <xf numFmtId="167" fontId="5" fillId="3" borderId="0" xfId="0" applyNumberFormat="1" applyFont="1" applyFill="1" applyAlignment="1">
      <alignment horizontal="right" vertical="center" wrapText="1"/>
    </xf>
    <xf numFmtId="165" fontId="5" fillId="3" borderId="0" xfId="0" applyNumberFormat="1" applyFont="1" applyFill="1" applyAlignment="1">
      <alignment horizontal="right" wrapText="1"/>
    </xf>
    <xf numFmtId="167" fontId="5" fillId="0" borderId="0" xfId="0" applyNumberFormat="1" applyFont="1" applyAlignment="1">
      <alignment horizontal="right" vertical="center" wrapText="1"/>
    </xf>
    <xf numFmtId="165" fontId="5" fillId="2" borderId="0" xfId="0" applyNumberFormat="1" applyFont="1" applyFill="1" applyAlignment="1">
      <alignment horizontal="right" wrapText="1"/>
    </xf>
    <xf numFmtId="0" fontId="5" fillId="2" borderId="1" xfId="0" applyFont="1" applyFill="1" applyBorder="1" applyAlignment="1">
      <alignment vertical="center" wrapText="1"/>
    </xf>
    <xf numFmtId="164" fontId="5" fillId="3" borderId="2" xfId="0" applyNumberFormat="1" applyFont="1" applyFill="1" applyBorder="1" applyAlignment="1">
      <alignment horizontal="right" wrapText="1"/>
    </xf>
    <xf numFmtId="164" fontId="5" fillId="3" borderId="1" xfId="0" applyNumberFormat="1" applyFont="1" applyFill="1" applyBorder="1" applyAlignment="1">
      <alignment horizontal="right" wrapText="1"/>
    </xf>
    <xf numFmtId="165" fontId="5" fillId="3" borderId="1" xfId="0" applyNumberFormat="1" applyFont="1" applyFill="1" applyBorder="1" applyAlignment="1">
      <alignment horizontal="right" wrapText="1"/>
    </xf>
    <xf numFmtId="164" fontId="5" fillId="0" borderId="2" xfId="0" applyNumberFormat="1" applyFont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right" wrapText="1"/>
    </xf>
    <xf numFmtId="165" fontId="5" fillId="2" borderId="1" xfId="0" applyNumberFormat="1" applyFont="1" applyFill="1" applyBorder="1" applyAlignment="1">
      <alignment horizontal="right" wrapText="1"/>
    </xf>
    <xf numFmtId="164" fontId="6" fillId="3" borderId="4" xfId="0" applyNumberFormat="1" applyFont="1" applyFill="1" applyBorder="1" applyAlignment="1">
      <alignment horizontal="right" wrapText="1"/>
    </xf>
    <xf numFmtId="164" fontId="6" fillId="3" borderId="3" xfId="0" applyNumberFormat="1" applyFont="1" applyFill="1" applyBorder="1" applyAlignment="1">
      <alignment wrapText="1"/>
    </xf>
    <xf numFmtId="165" fontId="6" fillId="3" borderId="3" xfId="0" applyNumberFormat="1" applyFont="1" applyFill="1" applyBorder="1" applyAlignment="1">
      <alignment wrapText="1"/>
    </xf>
    <xf numFmtId="164" fontId="6" fillId="0" borderId="4" xfId="0" applyNumberFormat="1" applyFont="1" applyBorder="1" applyAlignment="1">
      <alignment horizontal="right" wrapText="1"/>
    </xf>
    <xf numFmtId="164" fontId="6" fillId="2" borderId="3" xfId="0" applyNumberFormat="1" applyFont="1" applyFill="1" applyBorder="1" applyAlignment="1">
      <alignment wrapText="1"/>
    </xf>
    <xf numFmtId="165" fontId="6" fillId="2" borderId="3" xfId="0" applyNumberFormat="1" applyFont="1" applyFill="1" applyBorder="1" applyAlignment="1">
      <alignment wrapText="1"/>
    </xf>
    <xf numFmtId="0" fontId="5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right" wrapText="1"/>
    </xf>
    <xf numFmtId="0" fontId="5" fillId="2" borderId="0" xfId="0" applyFont="1" applyFill="1" applyAlignment="1">
      <alignment horizontal="right" wrapText="1"/>
    </xf>
    <xf numFmtId="0" fontId="5" fillId="3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6" fillId="2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right" wrapText="1"/>
    </xf>
    <xf numFmtId="0" fontId="17" fillId="2" borderId="0" xfId="0" applyFont="1" applyFill="1" applyAlignment="1">
      <alignment wrapText="1"/>
    </xf>
    <xf numFmtId="0" fontId="18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9" fillId="2" borderId="0" xfId="0" applyFont="1" applyFill="1" applyAlignment="1">
      <alignment horizontal="left" wrapText="1"/>
    </xf>
    <xf numFmtId="168" fontId="9" fillId="2" borderId="0" xfId="0" applyNumberFormat="1" applyFont="1" applyFill="1" applyAlignment="1">
      <alignment horizontal="right" wrapText="1"/>
    </xf>
    <xf numFmtId="0" fontId="6" fillId="2" borderId="2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left" wrapText="1"/>
    </xf>
    <xf numFmtId="167" fontId="5" fillId="3" borderId="4" xfId="0" applyNumberFormat="1" applyFont="1" applyFill="1" applyBorder="1" applyAlignment="1">
      <alignment horizontal="right" vertical="center" wrapText="1"/>
    </xf>
    <xf numFmtId="164" fontId="5" fillId="2" borderId="4" xfId="0" applyNumberFormat="1" applyFont="1" applyFill="1" applyBorder="1" applyAlignment="1">
      <alignment horizontal="right" wrapText="1"/>
    </xf>
    <xf numFmtId="0" fontId="20" fillId="0" borderId="2" xfId="0" applyFont="1" applyBorder="1" applyAlignment="1">
      <alignment horizontal="left" wrapText="1"/>
    </xf>
    <xf numFmtId="167" fontId="5" fillId="3" borderId="2" xfId="0" applyNumberFormat="1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right" wrapText="1"/>
    </xf>
    <xf numFmtId="0" fontId="6" fillId="2" borderId="4" xfId="0" applyFont="1" applyFill="1" applyBorder="1" applyAlignment="1">
      <alignment horizontal="left" wrapText="1"/>
    </xf>
    <xf numFmtId="167" fontId="6" fillId="3" borderId="4" xfId="0" applyNumberFormat="1" applyFont="1" applyFill="1" applyBorder="1" applyAlignment="1">
      <alignment horizontal="right" vertical="center" wrapText="1"/>
    </xf>
    <xf numFmtId="164" fontId="6" fillId="2" borderId="4" xfId="0" applyNumberFormat="1" applyFont="1" applyFill="1" applyBorder="1" applyAlignment="1">
      <alignment horizontal="right" wrapText="1"/>
    </xf>
    <xf numFmtId="0" fontId="21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left" wrapText="1"/>
    </xf>
    <xf numFmtId="169" fontId="5" fillId="3" borderId="4" xfId="0" applyNumberFormat="1" applyFont="1" applyFill="1" applyBorder="1" applyAlignment="1">
      <alignment horizontal="right" wrapText="1"/>
    </xf>
    <xf numFmtId="165" fontId="5" fillId="2" borderId="4" xfId="0" applyNumberFormat="1" applyFont="1" applyFill="1" applyBorder="1" applyAlignment="1">
      <alignment horizontal="right" wrapText="1"/>
    </xf>
    <xf numFmtId="169" fontId="5" fillId="3" borderId="0" xfId="0" applyNumberFormat="1" applyFont="1" applyFill="1" applyAlignment="1">
      <alignment horizontal="right" wrapText="1"/>
    </xf>
    <xf numFmtId="169" fontId="5" fillId="3" borderId="2" xfId="0" applyNumberFormat="1" applyFont="1" applyFill="1" applyBorder="1" applyAlignment="1">
      <alignment horizontal="right" wrapText="1"/>
    </xf>
    <xf numFmtId="165" fontId="5" fillId="2" borderId="2" xfId="0" applyNumberFormat="1" applyFont="1" applyFill="1" applyBorder="1" applyAlignment="1">
      <alignment horizontal="right" wrapText="1"/>
    </xf>
    <xf numFmtId="169" fontId="6" fillId="3" borderId="4" xfId="0" applyNumberFormat="1" applyFont="1" applyFill="1" applyBorder="1" applyAlignment="1">
      <alignment horizontal="right" wrapText="1"/>
    </xf>
    <xf numFmtId="165" fontId="6" fillId="2" borderId="4" xfId="0" applyNumberFormat="1" applyFont="1" applyFill="1" applyBorder="1" applyAlignment="1">
      <alignment horizontal="right" wrapText="1"/>
    </xf>
    <xf numFmtId="170" fontId="5" fillId="3" borderId="0" xfId="0" applyNumberFormat="1" applyFont="1" applyFill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1" xfId="0" applyFont="1" applyBorder="1" applyAlignment="1">
      <alignment wrapText="1"/>
    </xf>
    <xf numFmtId="170" fontId="5" fillId="3" borderId="1" xfId="0" applyNumberFormat="1" applyFont="1" applyFill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170" fontId="6" fillId="3" borderId="3" xfId="0" applyNumberFormat="1" applyFont="1" applyFill="1" applyBorder="1" applyAlignment="1">
      <alignment wrapText="1"/>
    </xf>
    <xf numFmtId="170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164" fontId="5" fillId="3" borderId="0" xfId="0" applyNumberFormat="1" applyFont="1" applyFill="1" applyAlignment="1">
      <alignment wrapText="1"/>
    </xf>
    <xf numFmtId="164" fontId="5" fillId="3" borderId="1" xfId="0" applyNumberFormat="1" applyFont="1" applyFill="1" applyBorder="1" applyAlignment="1">
      <alignment wrapText="1"/>
    </xf>
    <xf numFmtId="170" fontId="6" fillId="3" borderId="5" xfId="0" applyNumberFormat="1" applyFont="1" applyFill="1" applyBorder="1" applyAlignment="1">
      <alignment wrapText="1"/>
    </xf>
    <xf numFmtId="0" fontId="4" fillId="0" borderId="6" xfId="0" applyFont="1" applyBorder="1" applyAlignment="1">
      <alignment horizontal="justify" wrapText="1" indent="2"/>
    </xf>
    <xf numFmtId="171" fontId="6" fillId="3" borderId="3" xfId="0" applyNumberFormat="1" applyFont="1" applyFill="1" applyBorder="1" applyAlignment="1">
      <alignment horizontal="right" wrapText="1"/>
    </xf>
    <xf numFmtId="171" fontId="6" fillId="0" borderId="3" xfId="0" applyNumberFormat="1" applyFont="1" applyBorder="1" applyAlignment="1">
      <alignment horizontal="right" wrapText="1"/>
    </xf>
    <xf numFmtId="171" fontId="6" fillId="3" borderId="0" xfId="0" applyNumberFormat="1" applyFont="1" applyFill="1" applyAlignment="1">
      <alignment horizontal="right" wrapText="1"/>
    </xf>
    <xf numFmtId="171" fontId="6" fillId="0" borderId="0" xfId="0" applyNumberFormat="1" applyFont="1" applyAlignment="1">
      <alignment horizontal="right" wrapText="1"/>
    </xf>
    <xf numFmtId="0" fontId="15" fillId="2" borderId="1" xfId="0" applyFont="1" applyFill="1" applyBorder="1" applyAlignment="1">
      <alignment horizontal="right" wrapText="1"/>
    </xf>
    <xf numFmtId="170" fontId="5" fillId="0" borderId="3" xfId="0" applyNumberFormat="1" applyFont="1" applyBorder="1" applyAlignment="1">
      <alignment wrapText="1"/>
    </xf>
    <xf numFmtId="172" fontId="5" fillId="3" borderId="3" xfId="0" applyNumberFormat="1" applyFont="1" applyFill="1" applyBorder="1" applyAlignment="1">
      <alignment wrapText="1"/>
    </xf>
    <xf numFmtId="170" fontId="5" fillId="0" borderId="0" xfId="0" applyNumberFormat="1" applyFont="1" applyAlignment="1">
      <alignment wrapText="1"/>
    </xf>
    <xf numFmtId="172" fontId="5" fillId="3" borderId="0" xfId="0" applyNumberFormat="1" applyFont="1" applyFill="1" applyAlignment="1">
      <alignment wrapText="1"/>
    </xf>
    <xf numFmtId="173" fontId="5" fillId="0" borderId="1" xfId="0" applyNumberFormat="1" applyFont="1" applyBorder="1" applyAlignment="1">
      <alignment horizontal="right" wrapText="1"/>
    </xf>
    <xf numFmtId="172" fontId="5" fillId="3" borderId="1" xfId="0" applyNumberFormat="1" applyFont="1" applyFill="1" applyBorder="1" applyAlignment="1">
      <alignment wrapText="1"/>
    </xf>
    <xf numFmtId="170" fontId="5" fillId="0" borderId="1" xfId="0" applyNumberFormat="1" applyFont="1" applyBorder="1" applyAlignment="1">
      <alignment wrapText="1"/>
    </xf>
    <xf numFmtId="172" fontId="6" fillId="3" borderId="3" xfId="0" applyNumberFormat="1" applyFont="1" applyFill="1" applyBorder="1" applyAlignment="1">
      <alignment wrapText="1"/>
    </xf>
    <xf numFmtId="0" fontId="15" fillId="2" borderId="1" xfId="0" applyFont="1" applyFill="1" applyBorder="1" applyAlignment="1">
      <alignment horizontal="left" wrapText="1"/>
    </xf>
    <xf numFmtId="174" fontId="20" fillId="0" borderId="3" xfId="0" applyNumberFormat="1" applyFont="1" applyBorder="1" applyAlignment="1">
      <alignment horizontal="left" wrapText="1"/>
    </xf>
    <xf numFmtId="0" fontId="20" fillId="0" borderId="3" xfId="0" applyFont="1" applyBorder="1" applyAlignment="1">
      <alignment wrapText="1"/>
    </xf>
    <xf numFmtId="172" fontId="20" fillId="0" borderId="3" xfId="0" applyNumberFormat="1" applyFont="1" applyBorder="1" applyAlignment="1">
      <alignment wrapText="1"/>
    </xf>
    <xf numFmtId="175" fontId="5" fillId="4" borderId="3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wrapText="1"/>
    </xf>
    <xf numFmtId="172" fontId="20" fillId="0" borderId="0" xfId="0" applyNumberFormat="1" applyFont="1" applyAlignment="1">
      <alignment wrapText="1"/>
    </xf>
    <xf numFmtId="175" fontId="5" fillId="4" borderId="0" xfId="0" applyNumberFormat="1" applyFont="1" applyFill="1" applyAlignment="1">
      <alignment horizontal="right" vertical="center" wrapText="1"/>
    </xf>
    <xf numFmtId="0" fontId="22" fillId="2" borderId="3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right" vertical="center" wrapText="1"/>
    </xf>
    <xf numFmtId="167" fontId="5" fillId="3" borderId="3" xfId="0" applyNumberFormat="1" applyFont="1" applyFill="1" applyBorder="1" applyAlignment="1">
      <alignment horizontal="right" vertical="center" wrapText="1"/>
    </xf>
    <xf numFmtId="167" fontId="5" fillId="4" borderId="3" xfId="0" applyNumberFormat="1" applyFont="1" applyFill="1" applyBorder="1" applyAlignment="1">
      <alignment horizontal="right" vertical="center" wrapText="1"/>
    </xf>
    <xf numFmtId="167" fontId="5" fillId="4" borderId="0" xfId="0" applyNumberFormat="1" applyFont="1" applyFill="1" applyAlignment="1">
      <alignment horizontal="right" vertical="center" wrapText="1"/>
    </xf>
    <xf numFmtId="167" fontId="5" fillId="3" borderId="1" xfId="0" applyNumberFormat="1" applyFont="1" applyFill="1" applyBorder="1" applyAlignment="1">
      <alignment horizontal="right" vertical="center" wrapText="1"/>
    </xf>
    <xf numFmtId="167" fontId="5" fillId="4" borderId="1" xfId="0" applyNumberFormat="1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vertical="center" wrapText="1"/>
    </xf>
    <xf numFmtId="167" fontId="6" fillId="3" borderId="7" xfId="0" applyNumberFormat="1" applyFont="1" applyFill="1" applyBorder="1" applyAlignment="1">
      <alignment horizontal="right" vertical="center" wrapText="1"/>
    </xf>
    <xf numFmtId="167" fontId="6" fillId="4" borderId="7" xfId="0" applyNumberFormat="1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vertical="center" wrapText="1"/>
    </xf>
    <xf numFmtId="167" fontId="5" fillId="3" borderId="7" xfId="0" applyNumberFormat="1" applyFont="1" applyFill="1" applyBorder="1" applyAlignment="1">
      <alignment horizontal="right" vertical="center" wrapText="1"/>
    </xf>
    <xf numFmtId="167" fontId="5" fillId="4" borderId="7" xfId="0" applyNumberFormat="1" applyFont="1" applyFill="1" applyBorder="1" applyAlignment="1">
      <alignment horizontal="right" vertical="center" wrapText="1"/>
    </xf>
    <xf numFmtId="167" fontId="6" fillId="3" borderId="3" xfId="0" applyNumberFormat="1" applyFont="1" applyFill="1" applyBorder="1" applyAlignment="1">
      <alignment horizontal="right" vertical="center" wrapText="1"/>
    </xf>
    <xf numFmtId="167" fontId="6" fillId="4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4" borderId="0" xfId="0" applyNumberFormat="1" applyFont="1" applyFill="1" applyAlignment="1">
      <alignment horizontal="right" vertical="center" wrapText="1"/>
    </xf>
    <xf numFmtId="176" fontId="5" fillId="3" borderId="3" xfId="0" applyNumberFormat="1" applyFont="1" applyFill="1" applyBorder="1" applyAlignment="1">
      <alignment horizontal="right" vertical="center" wrapText="1"/>
    </xf>
    <xf numFmtId="176" fontId="5" fillId="4" borderId="3" xfId="0" applyNumberFormat="1" applyFont="1" applyFill="1" applyBorder="1" applyAlignment="1">
      <alignment horizontal="right" vertical="center" wrapText="1"/>
    </xf>
    <xf numFmtId="176" fontId="5" fillId="3" borderId="0" xfId="0" applyNumberFormat="1" applyFont="1" applyFill="1" applyAlignment="1">
      <alignment horizontal="right" vertical="center" wrapText="1"/>
    </xf>
    <xf numFmtId="176" fontId="5" fillId="4" borderId="0" xfId="0" applyNumberFormat="1" applyFont="1" applyFill="1" applyAlignment="1">
      <alignment horizontal="right" vertical="center" wrapText="1"/>
    </xf>
    <xf numFmtId="176" fontId="5" fillId="3" borderId="1" xfId="0" applyNumberFormat="1" applyFont="1" applyFill="1" applyBorder="1" applyAlignment="1">
      <alignment horizontal="right" vertical="center" wrapText="1"/>
    </xf>
    <xf numFmtId="176" fontId="5" fillId="4" borderId="1" xfId="0" applyNumberFormat="1" applyFont="1" applyFill="1" applyBorder="1" applyAlignment="1">
      <alignment horizontal="right" vertical="center" wrapText="1"/>
    </xf>
    <xf numFmtId="176" fontId="6" fillId="3" borderId="7" xfId="0" applyNumberFormat="1" applyFont="1" applyFill="1" applyBorder="1" applyAlignment="1">
      <alignment horizontal="right" vertical="center" wrapText="1"/>
    </xf>
    <xf numFmtId="176" fontId="6" fillId="4" borderId="7" xfId="0" applyNumberFormat="1" applyFont="1" applyFill="1" applyBorder="1" applyAlignment="1">
      <alignment horizontal="right" vertical="center" wrapText="1"/>
    </xf>
    <xf numFmtId="176" fontId="5" fillId="3" borderId="7" xfId="0" applyNumberFormat="1" applyFont="1" applyFill="1" applyBorder="1" applyAlignment="1">
      <alignment horizontal="right" vertical="center" wrapText="1"/>
    </xf>
    <xf numFmtId="176" fontId="5" fillId="4" borderId="7" xfId="0" applyNumberFormat="1" applyFont="1" applyFill="1" applyBorder="1" applyAlignment="1">
      <alignment horizontal="right" vertical="center" wrapText="1"/>
    </xf>
    <xf numFmtId="176" fontId="6" fillId="3" borderId="3" xfId="0" applyNumberFormat="1" applyFont="1" applyFill="1" applyBorder="1" applyAlignment="1">
      <alignment horizontal="right" vertical="center" wrapText="1"/>
    </xf>
    <xf numFmtId="176" fontId="6" fillId="4" borderId="3" xfId="0" applyNumberFormat="1" applyFont="1" applyFill="1" applyBorder="1" applyAlignment="1">
      <alignment horizontal="right" vertical="center" wrapText="1"/>
    </xf>
    <xf numFmtId="176" fontId="6" fillId="3" borderId="0" xfId="0" applyNumberFormat="1" applyFont="1" applyFill="1" applyAlignment="1">
      <alignment horizontal="right" vertical="center" wrapText="1"/>
    </xf>
    <xf numFmtId="176" fontId="6" fillId="4" borderId="0" xfId="0" applyNumberFormat="1" applyFont="1" applyFill="1" applyAlignment="1">
      <alignment horizontal="right" vertical="center" wrapText="1"/>
    </xf>
    <xf numFmtId="0" fontId="22" fillId="2" borderId="8" xfId="0" applyFont="1" applyFill="1" applyBorder="1" applyAlignment="1">
      <alignment horizontal="right" vertical="center" wrapText="1"/>
    </xf>
    <xf numFmtId="167" fontId="5" fillId="0" borderId="3" xfId="0" applyNumberFormat="1" applyFont="1" applyBorder="1" applyAlignment="1">
      <alignment horizontal="right" vertical="center" wrapText="1"/>
    </xf>
    <xf numFmtId="167" fontId="4" fillId="0" borderId="9" xfId="0" applyNumberFormat="1" applyFont="1" applyBorder="1" applyAlignment="1">
      <alignment horizontal="right" vertical="center" wrapText="1"/>
    </xf>
    <xf numFmtId="167" fontId="4" fillId="0" borderId="0" xfId="0" applyNumberFormat="1" applyFont="1" applyAlignment="1">
      <alignment horizontal="right" vertical="center" wrapText="1"/>
    </xf>
    <xf numFmtId="167" fontId="5" fillId="0" borderId="1" xfId="0" applyNumberFormat="1" applyFont="1" applyBorder="1" applyAlignment="1">
      <alignment horizontal="right" vertical="center" wrapText="1"/>
    </xf>
    <xf numFmtId="167" fontId="4" fillId="0" borderId="1" xfId="0" applyNumberFormat="1" applyFont="1" applyBorder="1" applyAlignment="1">
      <alignment horizontal="right" vertical="center" wrapText="1"/>
    </xf>
    <xf numFmtId="167" fontId="6" fillId="0" borderId="7" xfId="0" applyNumberFormat="1" applyFont="1" applyBorder="1" applyAlignment="1">
      <alignment horizontal="right" vertical="center" wrapText="1"/>
    </xf>
    <xf numFmtId="167" fontId="5" fillId="0" borderId="7" xfId="0" applyNumberFormat="1" applyFont="1" applyBorder="1" applyAlignment="1">
      <alignment horizontal="right" vertical="center" wrapText="1"/>
    </xf>
    <xf numFmtId="167" fontId="4" fillId="0" borderId="3" xfId="0" applyNumberFormat="1" applyFont="1" applyBorder="1" applyAlignment="1">
      <alignment horizontal="right" vertical="center" wrapText="1"/>
    </xf>
    <xf numFmtId="167" fontId="4" fillId="0" borderId="7" xfId="0" applyNumberFormat="1" applyFont="1" applyBorder="1" applyAlignment="1">
      <alignment horizontal="right" vertical="center" wrapText="1"/>
    </xf>
    <xf numFmtId="167" fontId="6" fillId="0" borderId="3" xfId="0" applyNumberFormat="1" applyFont="1" applyBorder="1" applyAlignment="1">
      <alignment horizontal="right" vertical="center" wrapText="1"/>
    </xf>
    <xf numFmtId="167" fontId="12" fillId="0" borderId="3" xfId="0" applyNumberFormat="1" applyFont="1" applyBorder="1" applyAlignment="1">
      <alignment horizontal="right" vertical="center" wrapText="1"/>
    </xf>
    <xf numFmtId="0" fontId="22" fillId="0" borderId="3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right" vertical="center" wrapText="1"/>
    </xf>
    <xf numFmtId="176" fontId="5" fillId="0" borderId="3" xfId="0" applyNumberFormat="1" applyFont="1" applyBorder="1" applyAlignment="1">
      <alignment horizontal="right" vertical="center" wrapText="1"/>
    </xf>
    <xf numFmtId="176" fontId="5" fillId="0" borderId="0" xfId="0" applyNumberFormat="1" applyFont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6" fillId="0" borderId="7" xfId="0" applyNumberFormat="1" applyFont="1" applyBorder="1" applyAlignment="1">
      <alignment horizontal="right" vertical="center" wrapText="1"/>
    </xf>
    <xf numFmtId="176" fontId="5" fillId="0" borderId="7" xfId="0" applyNumberFormat="1" applyFont="1" applyBorder="1" applyAlignment="1">
      <alignment horizontal="right" vertical="center" wrapText="1"/>
    </xf>
    <xf numFmtId="176" fontId="6" fillId="0" borderId="3" xfId="0" applyNumberFormat="1" applyFont="1" applyBorder="1" applyAlignment="1">
      <alignment horizontal="right" vertical="center" wrapText="1"/>
    </xf>
    <xf numFmtId="0" fontId="15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0" fontId="23" fillId="0" borderId="9" xfId="0" applyFont="1" applyBorder="1" applyAlignment="1">
      <alignment wrapText="1"/>
    </xf>
    <xf numFmtId="0" fontId="23" fillId="0" borderId="8" xfId="0" applyFont="1" applyBorder="1" applyAlignment="1">
      <alignment horizontal="left" wrapText="1"/>
    </xf>
    <xf numFmtId="0" fontId="6" fillId="0" borderId="8" xfId="0" applyFont="1" applyBorder="1" applyAlignment="1">
      <alignment wrapText="1"/>
    </xf>
    <xf numFmtId="0" fontId="20" fillId="0" borderId="9" xfId="0" applyFont="1" applyBorder="1" applyAlignment="1">
      <alignment vertical="center" wrapText="1"/>
    </xf>
    <xf numFmtId="177" fontId="5" fillId="3" borderId="9" xfId="0" applyNumberFormat="1" applyFont="1" applyFill="1" applyBorder="1" applyAlignment="1">
      <alignment wrapText="1"/>
    </xf>
    <xf numFmtId="178" fontId="5" fillId="3" borderId="9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20" fillId="0" borderId="0" xfId="0" applyFont="1" applyAlignment="1">
      <alignment vertical="center" wrapText="1"/>
    </xf>
    <xf numFmtId="177" fontId="5" fillId="3" borderId="0" xfId="0" applyNumberFormat="1" applyFont="1" applyFill="1" applyAlignment="1">
      <alignment wrapText="1"/>
    </xf>
    <xf numFmtId="178" fontId="5" fillId="3" borderId="0" xfId="0" applyNumberFormat="1" applyFont="1" applyFill="1" applyAlignment="1">
      <alignment horizontal="right" wrapText="1"/>
    </xf>
    <xf numFmtId="0" fontId="24" fillId="0" borderId="8" xfId="0" applyFont="1" applyBorder="1" applyAlignment="1">
      <alignment vertical="center" wrapText="1"/>
    </xf>
    <xf numFmtId="177" fontId="6" fillId="3" borderId="8" xfId="0" applyNumberFormat="1" applyFont="1" applyFill="1" applyBorder="1" applyAlignment="1">
      <alignment wrapText="1"/>
    </xf>
    <xf numFmtId="178" fontId="6" fillId="3" borderId="8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right" wrapText="1"/>
    </xf>
    <xf numFmtId="177" fontId="5" fillId="0" borderId="9" xfId="0" applyNumberFormat="1" applyFont="1" applyBorder="1" applyAlignment="1">
      <alignment wrapText="1"/>
    </xf>
    <xf numFmtId="178" fontId="5" fillId="0" borderId="9" xfId="0" applyNumberFormat="1" applyFont="1" applyBorder="1" applyAlignment="1">
      <alignment horizontal="right" wrapText="1"/>
    </xf>
    <xf numFmtId="177" fontId="5" fillId="0" borderId="0" xfId="0" applyNumberFormat="1" applyFont="1" applyAlignment="1">
      <alignment wrapText="1"/>
    </xf>
    <xf numFmtId="178" fontId="5" fillId="0" borderId="0" xfId="0" applyNumberFormat="1" applyFont="1" applyAlignment="1">
      <alignment horizontal="right" wrapText="1"/>
    </xf>
    <xf numFmtId="177" fontId="6" fillId="0" borderId="8" xfId="0" applyNumberFormat="1" applyFont="1" applyBorder="1" applyAlignment="1">
      <alignment wrapText="1"/>
    </xf>
    <xf numFmtId="178" fontId="6" fillId="0" borderId="8" xfId="0" applyNumberFormat="1" applyFont="1" applyBorder="1" applyAlignment="1">
      <alignment horizontal="right" wrapText="1"/>
    </xf>
    <xf numFmtId="0" fontId="2" fillId="0" borderId="9" xfId="0" applyFont="1" applyBorder="1" applyAlignment="1">
      <alignment wrapText="1"/>
    </xf>
    <xf numFmtId="179" fontId="25" fillId="0" borderId="4" xfId="0" applyNumberFormat="1" applyFont="1" applyBorder="1" applyAlignment="1">
      <alignment horizontal="right" wrapText="1"/>
    </xf>
    <xf numFmtId="0" fontId="15" fillId="2" borderId="3" xfId="0" applyFont="1" applyFill="1" applyBorder="1" applyAlignment="1">
      <alignment horizontal="right" wrapText="1"/>
    </xf>
    <xf numFmtId="0" fontId="15" fillId="2" borderId="2" xfId="0" applyFont="1" applyFill="1" applyBorder="1" applyAlignment="1">
      <alignment horizontal="left" wrapText="1"/>
    </xf>
    <xf numFmtId="0" fontId="15" fillId="2" borderId="2" xfId="0" applyFont="1" applyFill="1" applyBorder="1" applyAlignment="1">
      <alignment horizontal="right" wrapText="1"/>
    </xf>
    <xf numFmtId="0" fontId="5" fillId="0" borderId="4" xfId="0" applyFont="1" applyBorder="1" applyAlignment="1">
      <alignment wrapText="1"/>
    </xf>
    <xf numFmtId="173" fontId="5" fillId="3" borderId="4" xfId="0" applyNumberFormat="1" applyFont="1" applyFill="1" applyBorder="1" applyAlignment="1">
      <alignment horizontal="right" vertical="center" wrapText="1"/>
    </xf>
    <xf numFmtId="180" fontId="5" fillId="3" borderId="4" xfId="0" applyNumberFormat="1" applyFont="1" applyFill="1" applyBorder="1" applyAlignment="1">
      <alignment horizontal="right" wrapText="1"/>
    </xf>
    <xf numFmtId="0" fontId="25" fillId="0" borderId="0" xfId="0" applyFont="1" applyAlignment="1">
      <alignment wrapText="1"/>
    </xf>
    <xf numFmtId="0" fontId="5" fillId="0" borderId="10" xfId="0" applyFont="1" applyBorder="1" applyAlignment="1">
      <alignment wrapText="1"/>
    </xf>
    <xf numFmtId="180" fontId="5" fillId="3" borderId="2" xfId="0" applyNumberFormat="1" applyFont="1" applyFill="1" applyBorder="1" applyAlignment="1">
      <alignment horizontal="right" wrapText="1"/>
    </xf>
    <xf numFmtId="0" fontId="6" fillId="0" borderId="11" xfId="0" applyFont="1" applyBorder="1" applyAlignment="1">
      <alignment wrapText="1"/>
    </xf>
    <xf numFmtId="167" fontId="5" fillId="3" borderId="12" xfId="0" applyNumberFormat="1" applyFont="1" applyFill="1" applyBorder="1" applyAlignment="1">
      <alignment horizontal="right" vertical="center" wrapText="1"/>
    </xf>
    <xf numFmtId="178" fontId="5" fillId="3" borderId="12" xfId="0" applyNumberFormat="1" applyFont="1" applyFill="1" applyBorder="1" applyAlignment="1">
      <alignment horizontal="right" wrapText="1"/>
    </xf>
    <xf numFmtId="0" fontId="2" fillId="0" borderId="13" xfId="0" applyFont="1" applyBorder="1" applyAlignment="1">
      <alignment wrapText="1"/>
    </xf>
    <xf numFmtId="0" fontId="4" fillId="0" borderId="4" xfId="0" applyFont="1" applyBorder="1" applyAlignment="1">
      <alignment horizontal="justify" wrapText="1" indent="4"/>
    </xf>
    <xf numFmtId="0" fontId="12" fillId="0" borderId="4" xfId="0" applyFont="1" applyBorder="1" applyAlignment="1">
      <alignment horizontal="justify" wrapText="1" indent="4"/>
    </xf>
    <xf numFmtId="177" fontId="5" fillId="0" borderId="4" xfId="0" applyNumberFormat="1" applyFont="1" applyBorder="1" applyAlignment="1">
      <alignment wrapText="1"/>
    </xf>
    <xf numFmtId="180" fontId="5" fillId="0" borderId="4" xfId="0" applyNumberFormat="1" applyFont="1" applyBorder="1" applyAlignment="1">
      <alignment horizontal="right" wrapText="1"/>
    </xf>
    <xf numFmtId="177" fontId="5" fillId="0" borderId="8" xfId="0" applyNumberFormat="1" applyFont="1" applyBorder="1" applyAlignment="1">
      <alignment wrapText="1"/>
    </xf>
    <xf numFmtId="180" fontId="5" fillId="0" borderId="2" xfId="0" applyNumberFormat="1" applyFont="1" applyBorder="1" applyAlignment="1">
      <alignment horizontal="right" wrapText="1"/>
    </xf>
    <xf numFmtId="177" fontId="5" fillId="0" borderId="14" xfId="0" applyNumberFormat="1" applyFont="1" applyBorder="1" applyAlignment="1">
      <alignment wrapText="1"/>
    </xf>
    <xf numFmtId="178" fontId="5" fillId="0" borderId="12" xfId="0" applyNumberFormat="1" applyFont="1" applyBorder="1" applyAlignment="1">
      <alignment horizontal="right" wrapText="1"/>
    </xf>
    <xf numFmtId="0" fontId="19" fillId="0" borderId="9" xfId="0" applyFont="1" applyBorder="1" applyAlignment="1">
      <alignment wrapText="1"/>
    </xf>
    <xf numFmtId="0" fontId="19" fillId="0" borderId="4" xfId="0" applyFont="1" applyBorder="1" applyAlignment="1">
      <alignment wrapText="1"/>
    </xf>
    <xf numFmtId="0" fontId="15" fillId="2" borderId="0" xfId="0" applyFont="1" applyFill="1" applyAlignment="1">
      <alignment wrapText="1"/>
    </xf>
    <xf numFmtId="0" fontId="6" fillId="2" borderId="1" xfId="0" applyFont="1" applyFill="1" applyBorder="1" applyAlignment="1">
      <alignment vertical="center" wrapText="1"/>
    </xf>
    <xf numFmtId="167" fontId="5" fillId="2" borderId="3" xfId="0" applyNumberFormat="1" applyFont="1" applyFill="1" applyBorder="1" applyAlignment="1">
      <alignment horizontal="right" vertical="center" wrapText="1"/>
    </xf>
    <xf numFmtId="167" fontId="5" fillId="2" borderId="0" xfId="0" applyNumberFormat="1" applyFont="1" applyFill="1" applyAlignment="1">
      <alignment horizontal="right" vertical="center" wrapText="1"/>
    </xf>
    <xf numFmtId="167" fontId="6" fillId="2" borderId="0" xfId="0" applyNumberFormat="1" applyFont="1" applyFill="1" applyAlignment="1">
      <alignment horizontal="right" vertical="center" wrapText="1"/>
    </xf>
    <xf numFmtId="176" fontId="5" fillId="2" borderId="3" xfId="0" applyNumberFormat="1" applyFont="1" applyFill="1" applyBorder="1" applyAlignment="1">
      <alignment horizontal="right" vertical="center" wrapText="1"/>
    </xf>
    <xf numFmtId="176" fontId="5" fillId="2" borderId="0" xfId="0" applyNumberFormat="1" applyFont="1" applyFill="1" applyAlignment="1">
      <alignment horizontal="right" vertical="center" wrapText="1"/>
    </xf>
    <xf numFmtId="176" fontId="6" fillId="2" borderId="0" xfId="0" applyNumberFormat="1" applyFont="1" applyFill="1" applyAlignment="1">
      <alignment horizontal="right" vertical="center" wrapText="1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wrapText="1"/>
    </xf>
    <xf numFmtId="0" fontId="15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5" fillId="2" borderId="8" xfId="0" applyFont="1" applyFill="1" applyBorder="1" applyAlignment="1">
      <alignment horizontal="center" wrapText="1"/>
    </xf>
    <xf numFmtId="0" fontId="15" fillId="2" borderId="9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right" wrapText="1"/>
    </xf>
    <xf numFmtId="167" fontId="5" fillId="4" borderId="15" xfId="0" applyNumberFormat="1" applyFont="1" applyFill="1" applyBorder="1" applyAlignment="1">
      <alignment horizontal="right" vertical="center" wrapText="1"/>
    </xf>
    <xf numFmtId="167" fontId="5" fillId="4" borderId="16" xfId="0" applyNumberFormat="1" applyFont="1" applyFill="1" applyBorder="1" applyAlignment="1">
      <alignment horizontal="right" vertical="center" wrapText="1"/>
    </xf>
    <xf numFmtId="167" fontId="5" fillId="4" borderId="17" xfId="0" applyNumberFormat="1" applyFont="1" applyFill="1" applyBorder="1" applyAlignment="1">
      <alignment horizontal="right" vertical="center" wrapText="1"/>
    </xf>
    <xf numFmtId="167" fontId="5" fillId="4" borderId="18" xfId="0" applyNumberFormat="1" applyFont="1" applyFill="1" applyBorder="1" applyAlignment="1">
      <alignment horizontal="right" vertical="center" wrapText="1"/>
    </xf>
    <xf numFmtId="167" fontId="5" fillId="4" borderId="19" xfId="0" applyNumberFormat="1" applyFont="1" applyFill="1" applyBorder="1" applyAlignment="1">
      <alignment horizontal="right" vertical="center" wrapText="1"/>
    </xf>
    <xf numFmtId="167" fontId="5" fillId="4" borderId="20" xfId="0" applyNumberFormat="1" applyFont="1" applyFill="1" applyBorder="1" applyAlignment="1">
      <alignment horizontal="right" vertical="center" wrapText="1"/>
    </xf>
    <xf numFmtId="167" fontId="5" fillId="2" borderId="1" xfId="0" applyNumberFormat="1" applyFont="1" applyFill="1" applyBorder="1" applyAlignment="1">
      <alignment horizontal="right" vertical="center" wrapText="1"/>
    </xf>
    <xf numFmtId="167" fontId="6" fillId="2" borderId="3" xfId="0" applyNumberFormat="1" applyFont="1" applyFill="1" applyBorder="1" applyAlignment="1">
      <alignment horizontal="right" vertical="center" wrapText="1"/>
    </xf>
    <xf numFmtId="167" fontId="6" fillId="4" borderId="3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right" wrapText="1"/>
    </xf>
    <xf numFmtId="0" fontId="9" fillId="0" borderId="0" xfId="0" applyFont="1" applyAlignment="1">
      <alignment horizontal="right" vertical="center" wrapText="1"/>
    </xf>
    <xf numFmtId="177" fontId="5" fillId="2" borderId="3" xfId="0" applyNumberFormat="1" applyFont="1" applyFill="1" applyBorder="1" applyAlignment="1">
      <alignment wrapText="1"/>
    </xf>
    <xf numFmtId="177" fontId="5" fillId="2" borderId="21" xfId="0" applyNumberFormat="1" applyFont="1" applyFill="1" applyBorder="1" applyAlignment="1">
      <alignment wrapText="1"/>
    </xf>
    <xf numFmtId="177" fontId="5" fillId="4" borderId="22" xfId="0" applyNumberFormat="1" applyFont="1" applyFill="1" applyBorder="1" applyAlignment="1">
      <alignment vertical="center" wrapText="1"/>
    </xf>
    <xf numFmtId="0" fontId="2" fillId="0" borderId="23" xfId="0" applyFont="1" applyBorder="1" applyAlignment="1">
      <alignment wrapText="1"/>
    </xf>
    <xf numFmtId="177" fontId="5" fillId="2" borderId="0" xfId="0" applyNumberFormat="1" applyFont="1" applyFill="1" applyAlignment="1">
      <alignment vertical="center" wrapText="1"/>
    </xf>
    <xf numFmtId="177" fontId="5" fillId="2" borderId="16" xfId="0" applyNumberFormat="1" applyFont="1" applyFill="1" applyBorder="1" applyAlignment="1">
      <alignment vertical="center" wrapText="1"/>
    </xf>
    <xf numFmtId="177" fontId="5" fillId="4" borderId="18" xfId="0" applyNumberFormat="1" applyFont="1" applyFill="1" applyBorder="1" applyAlignment="1">
      <alignment vertical="center" wrapText="1"/>
    </xf>
    <xf numFmtId="177" fontId="5" fillId="4" borderId="19" xfId="0" applyNumberFormat="1" applyFont="1" applyFill="1" applyBorder="1" applyAlignment="1">
      <alignment vertical="center" wrapText="1"/>
    </xf>
    <xf numFmtId="177" fontId="5" fillId="4" borderId="20" xfId="0" applyNumberFormat="1" applyFont="1" applyFill="1" applyBorder="1" applyAlignment="1">
      <alignment vertical="center" wrapText="1"/>
    </xf>
    <xf numFmtId="177" fontId="5" fillId="4" borderId="0" xfId="0" applyNumberFormat="1" applyFont="1" applyFill="1" applyAlignment="1">
      <alignment vertical="center" wrapText="1"/>
    </xf>
    <xf numFmtId="177" fontId="5" fillId="4" borderId="1" xfId="0" applyNumberFormat="1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right" wrapText="1"/>
    </xf>
    <xf numFmtId="0" fontId="6" fillId="2" borderId="9" xfId="0" applyFont="1" applyFill="1" applyBorder="1" applyAlignment="1">
      <alignment vertical="center" wrapText="1"/>
    </xf>
    <xf numFmtId="167" fontId="5" fillId="2" borderId="9" xfId="0" applyNumberFormat="1" applyFont="1" applyFill="1" applyBorder="1" applyAlignment="1">
      <alignment horizontal="right" vertical="center" wrapText="1"/>
    </xf>
    <xf numFmtId="167" fontId="5" fillId="4" borderId="9" xfId="0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vertical="center" wrapText="1"/>
    </xf>
    <xf numFmtId="167" fontId="5" fillId="2" borderId="8" xfId="0" applyNumberFormat="1" applyFont="1" applyFill="1" applyBorder="1" applyAlignment="1">
      <alignment horizontal="right" vertical="center" wrapText="1"/>
    </xf>
    <xf numFmtId="167" fontId="5" fillId="4" borderId="8" xfId="0" applyNumberFormat="1" applyFont="1" applyFill="1" applyBorder="1" applyAlignment="1">
      <alignment horizontal="right" vertical="center" wrapText="1"/>
    </xf>
    <xf numFmtId="167" fontId="6" fillId="2" borderId="9" xfId="0" applyNumberFormat="1" applyFont="1" applyFill="1" applyBorder="1" applyAlignment="1">
      <alignment horizontal="right" vertical="center" wrapText="1"/>
    </xf>
    <xf numFmtId="167" fontId="6" fillId="4" borderId="9" xfId="0" applyNumberFormat="1" applyFont="1" applyFill="1" applyBorder="1" applyAlignment="1">
      <alignment horizontal="right" vertical="center" wrapText="1"/>
    </xf>
    <xf numFmtId="0" fontId="16" fillId="2" borderId="8" xfId="0" applyFont="1" applyFill="1" applyBorder="1" applyAlignment="1">
      <alignment horizontal="right" vertical="center" wrapText="1"/>
    </xf>
    <xf numFmtId="0" fontId="27" fillId="2" borderId="0" xfId="0" applyFont="1" applyFill="1" applyAlignment="1">
      <alignment vertical="center" wrapText="1"/>
    </xf>
    <xf numFmtId="0" fontId="19" fillId="2" borderId="0" xfId="0" applyFont="1" applyFill="1" applyAlignment="1">
      <alignment wrapText="1"/>
    </xf>
    <xf numFmtId="179" fontId="19" fillId="2" borderId="0" xfId="0" applyNumberFormat="1" applyFont="1" applyFill="1" applyAlignment="1">
      <alignment horizontal="left" wrapText="1"/>
    </xf>
    <xf numFmtId="0" fontId="2" fillId="2" borderId="0" xfId="0" applyFont="1" applyFill="1" applyAlignment="1">
      <alignment horizontal="right" wrapText="1"/>
    </xf>
    <xf numFmtId="179" fontId="9" fillId="2" borderId="8" xfId="0" applyNumberFormat="1" applyFont="1" applyFill="1" applyBorder="1" applyAlignment="1">
      <alignment horizontal="left" wrapText="1"/>
    </xf>
    <xf numFmtId="0" fontId="10" fillId="2" borderId="8" xfId="0" applyFont="1" applyFill="1" applyBorder="1" applyAlignment="1">
      <alignment horizontal="right" wrapText="1"/>
    </xf>
    <xf numFmtId="0" fontId="5" fillId="2" borderId="9" xfId="0" applyFont="1" applyFill="1" applyBorder="1" applyAlignment="1">
      <alignment wrapText="1"/>
    </xf>
    <xf numFmtId="167" fontId="5" fillId="3" borderId="9" xfId="0" applyNumberFormat="1" applyFont="1" applyFill="1" applyBorder="1" applyAlignment="1">
      <alignment horizontal="right" wrapText="1"/>
    </xf>
    <xf numFmtId="176" fontId="5" fillId="3" borderId="9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2" borderId="8" xfId="0" applyFont="1" applyFill="1" applyBorder="1" applyAlignment="1">
      <alignment wrapText="1"/>
    </xf>
    <xf numFmtId="167" fontId="5" fillId="3" borderId="8" xfId="0" applyNumberFormat="1" applyFont="1" applyFill="1" applyBorder="1" applyAlignment="1">
      <alignment horizontal="right" vertical="center" wrapText="1"/>
    </xf>
    <xf numFmtId="176" fontId="5" fillId="3" borderId="8" xfId="0" applyNumberFormat="1" applyFont="1" applyFill="1" applyBorder="1" applyAlignment="1">
      <alignment horizontal="right" vertical="center" wrapText="1"/>
    </xf>
    <xf numFmtId="0" fontId="12" fillId="2" borderId="14" xfId="0" applyFont="1" applyFill="1" applyBorder="1" applyAlignment="1">
      <alignment wrapText="1"/>
    </xf>
    <xf numFmtId="167" fontId="6" fillId="3" borderId="14" xfId="0" applyNumberFormat="1" applyFont="1" applyFill="1" applyBorder="1" applyAlignment="1">
      <alignment vertical="center" wrapText="1"/>
    </xf>
    <xf numFmtId="176" fontId="6" fillId="3" borderId="14" xfId="0" applyNumberFormat="1" applyFont="1" applyFill="1" applyBorder="1" applyAlignment="1">
      <alignment vertical="center" wrapText="1"/>
    </xf>
    <xf numFmtId="0" fontId="5" fillId="2" borderId="14" xfId="0" applyFont="1" applyFill="1" applyBorder="1" applyAlignment="1">
      <alignment wrapText="1"/>
    </xf>
    <xf numFmtId="167" fontId="5" fillId="3" borderId="14" xfId="0" applyNumberFormat="1" applyFont="1" applyFill="1" applyBorder="1" applyAlignment="1">
      <alignment vertical="center" wrapText="1"/>
    </xf>
    <xf numFmtId="176" fontId="5" fillId="3" borderId="14" xfId="0" applyNumberFormat="1" applyFont="1" applyFill="1" applyBorder="1" applyAlignment="1">
      <alignment vertical="center" wrapText="1"/>
    </xf>
    <xf numFmtId="167" fontId="5" fillId="0" borderId="9" xfId="0" applyNumberFormat="1" applyFont="1" applyBorder="1" applyAlignment="1">
      <alignment horizontal="right" wrapText="1"/>
    </xf>
    <xf numFmtId="176" fontId="5" fillId="0" borderId="9" xfId="0" applyNumberFormat="1" applyFont="1" applyBorder="1" applyAlignment="1">
      <alignment horizontal="right" wrapText="1"/>
    </xf>
    <xf numFmtId="0" fontId="20" fillId="2" borderId="0" xfId="0" applyFont="1" applyFill="1" applyAlignment="1">
      <alignment wrapText="1"/>
    </xf>
    <xf numFmtId="0" fontId="20" fillId="2" borderId="8" xfId="0" applyFont="1" applyFill="1" applyBorder="1" applyAlignment="1">
      <alignment wrapText="1"/>
    </xf>
    <xf numFmtId="167" fontId="5" fillId="0" borderId="8" xfId="0" applyNumberFormat="1" applyFont="1" applyBorder="1" applyAlignment="1">
      <alignment horizontal="right" vertical="center" wrapText="1"/>
    </xf>
    <xf numFmtId="176" fontId="5" fillId="0" borderId="8" xfId="0" applyNumberFormat="1" applyFont="1" applyBorder="1" applyAlignment="1">
      <alignment horizontal="right" vertical="center" wrapText="1"/>
    </xf>
    <xf numFmtId="167" fontId="6" fillId="0" borderId="14" xfId="0" applyNumberFormat="1" applyFont="1" applyBorder="1" applyAlignment="1">
      <alignment vertical="center" wrapText="1"/>
    </xf>
    <xf numFmtId="176" fontId="6" fillId="0" borderId="14" xfId="0" applyNumberFormat="1" applyFont="1" applyBorder="1" applyAlignment="1">
      <alignment vertical="center" wrapText="1"/>
    </xf>
    <xf numFmtId="167" fontId="5" fillId="0" borderId="14" xfId="0" applyNumberFormat="1" applyFont="1" applyBorder="1" applyAlignment="1">
      <alignment vertical="center" wrapText="1"/>
    </xf>
    <xf numFmtId="176" fontId="5" fillId="0" borderId="14" xfId="0" applyNumberFormat="1" applyFont="1" applyBorder="1" applyAlignment="1">
      <alignment vertical="center" wrapText="1"/>
    </xf>
    <xf numFmtId="167" fontId="20" fillId="3" borderId="9" xfId="0" applyNumberFormat="1" applyFont="1" applyFill="1" applyBorder="1" applyAlignment="1">
      <alignment wrapText="1"/>
    </xf>
    <xf numFmtId="167" fontId="20" fillId="3" borderId="0" xfId="0" applyNumberFormat="1" applyFont="1" applyFill="1" applyAlignment="1">
      <alignment wrapText="1"/>
    </xf>
    <xf numFmtId="167" fontId="20" fillId="3" borderId="8" xfId="0" applyNumberFormat="1" applyFont="1" applyFill="1" applyBorder="1" applyAlignment="1">
      <alignment wrapText="1"/>
    </xf>
    <xf numFmtId="170" fontId="5" fillId="2" borderId="0" xfId="0" applyNumberFormat="1" applyFont="1" applyFill="1" applyAlignment="1">
      <alignment horizontal="right" vertical="center" wrapText="1"/>
    </xf>
    <xf numFmtId="170" fontId="5" fillId="2" borderId="8" xfId="0" applyNumberFormat="1" applyFont="1" applyFill="1" applyBorder="1" applyAlignment="1">
      <alignment horizontal="right" vertical="center" wrapText="1"/>
    </xf>
    <xf numFmtId="164" fontId="5" fillId="2" borderId="8" xfId="0" applyNumberFormat="1" applyFont="1" applyFill="1" applyBorder="1" applyAlignment="1">
      <alignment horizontal="right" vertical="center" wrapText="1"/>
    </xf>
    <xf numFmtId="167" fontId="6" fillId="2" borderId="14" xfId="0" applyNumberFormat="1" applyFont="1" applyFill="1" applyBorder="1" applyAlignment="1">
      <alignment vertical="center" wrapText="1"/>
    </xf>
    <xf numFmtId="179" fontId="9" fillId="2" borderId="9" xfId="0" applyNumberFormat="1" applyFont="1" applyFill="1" applyBorder="1" applyAlignment="1">
      <alignment horizontal="left" wrapText="1"/>
    </xf>
    <xf numFmtId="0" fontId="10" fillId="2" borderId="9" xfId="0" applyFont="1" applyFill="1" applyBorder="1" applyAlignment="1">
      <alignment horizontal="right" wrapText="1"/>
    </xf>
    <xf numFmtId="179" fontId="9" fillId="2" borderId="0" xfId="0" applyNumberFormat="1" applyFont="1" applyFill="1" applyAlignment="1">
      <alignment horizontal="left" wrapText="1"/>
    </xf>
    <xf numFmtId="0" fontId="10" fillId="2" borderId="0" xfId="0" applyFont="1" applyFill="1" applyAlignment="1">
      <alignment horizontal="right" wrapText="1"/>
    </xf>
    <xf numFmtId="0" fontId="8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179" fontId="20" fillId="2" borderId="0" xfId="0" applyNumberFormat="1" applyFont="1" applyFill="1" applyAlignment="1">
      <alignment horizontal="left" wrapText="1"/>
    </xf>
    <xf numFmtId="0" fontId="20" fillId="2" borderId="9" xfId="0" applyFont="1" applyFill="1" applyBorder="1" applyAlignment="1">
      <alignment wrapText="1"/>
    </xf>
    <xf numFmtId="0" fontId="8" fillId="2" borderId="0" xfId="0" applyFont="1" applyFill="1" applyAlignment="1">
      <alignment vertical="center" wrapText="1"/>
    </xf>
    <xf numFmtId="181" fontId="9" fillId="2" borderId="0" xfId="0" applyNumberFormat="1" applyFont="1" applyFill="1" applyAlignment="1">
      <alignment horizontal="left" wrapText="1"/>
    </xf>
    <xf numFmtId="172" fontId="15" fillId="2" borderId="0" xfId="0" applyNumberFormat="1" applyFont="1" applyFill="1" applyAlignment="1">
      <alignment horizontal="right" wrapText="1"/>
    </xf>
    <xf numFmtId="181" fontId="6" fillId="2" borderId="8" xfId="0" applyNumberFormat="1" applyFont="1" applyFill="1" applyBorder="1" applyAlignment="1">
      <alignment horizontal="left" wrapText="1"/>
    </xf>
    <xf numFmtId="0" fontId="5" fillId="2" borderId="9" xfId="0" applyFont="1" applyFill="1" applyBorder="1" applyAlignment="1">
      <alignment vertical="center" wrapText="1"/>
    </xf>
    <xf numFmtId="176" fontId="5" fillId="4" borderId="9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82" fontId="9" fillId="2" borderId="0" xfId="0" applyNumberFormat="1" applyFont="1" applyFill="1" applyAlignment="1">
      <alignment horizontal="left" wrapText="1"/>
    </xf>
    <xf numFmtId="176" fontId="5" fillId="2" borderId="9" xfId="0" applyNumberFormat="1" applyFont="1" applyFill="1" applyBorder="1" applyAlignment="1">
      <alignment horizontal="right" vertical="center" wrapText="1"/>
    </xf>
    <xf numFmtId="181" fontId="6" fillId="2" borderId="24" xfId="0" applyNumberFormat="1" applyFont="1" applyFill="1" applyBorder="1" applyAlignment="1">
      <alignment horizontal="left" wrapText="1"/>
    </xf>
    <xf numFmtId="0" fontId="5" fillId="2" borderId="25" xfId="0" applyFont="1" applyFill="1" applyBorder="1" applyAlignment="1">
      <alignment vertical="center" wrapText="1"/>
    </xf>
    <xf numFmtId="176" fontId="5" fillId="2" borderId="25" xfId="0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right" wrapText="1"/>
    </xf>
    <xf numFmtId="181" fontId="9" fillId="2" borderId="8" xfId="0" applyNumberFormat="1" applyFont="1" applyFill="1" applyBorder="1" applyAlignment="1">
      <alignment horizontal="left" wrapText="1"/>
    </xf>
    <xf numFmtId="171" fontId="5" fillId="3" borderId="9" xfId="0" applyNumberFormat="1" applyFont="1" applyFill="1" applyBorder="1" applyAlignment="1">
      <alignment horizontal="right" wrapText="1"/>
    </xf>
    <xf numFmtId="171" fontId="6" fillId="4" borderId="9" xfId="0" applyNumberFormat="1" applyFont="1" applyFill="1" applyBorder="1" applyAlignment="1">
      <alignment horizontal="right" wrapText="1"/>
    </xf>
    <xf numFmtId="176" fontId="5" fillId="0" borderId="9" xfId="0" applyNumberFormat="1" applyFont="1" applyBorder="1" applyAlignment="1">
      <alignment horizontal="right" vertical="center" wrapText="1"/>
    </xf>
    <xf numFmtId="183" fontId="9" fillId="2" borderId="8" xfId="0" applyNumberFormat="1" applyFont="1" applyFill="1" applyBorder="1" applyAlignment="1">
      <alignment horizontal="left" wrapText="1"/>
    </xf>
    <xf numFmtId="176" fontId="5" fillId="3" borderId="0" xfId="0" applyNumberFormat="1" applyFont="1" applyFill="1" applyAlignment="1">
      <alignment horizontal="right" wrapText="1"/>
    </xf>
    <xf numFmtId="184" fontId="9" fillId="2" borderId="8" xfId="0" applyNumberFormat="1" applyFont="1" applyFill="1" applyBorder="1" applyAlignment="1">
      <alignment horizontal="left" wrapText="1"/>
    </xf>
    <xf numFmtId="176" fontId="5" fillId="2" borderId="9" xfId="0" applyNumberFormat="1" applyFont="1" applyFill="1" applyBorder="1" applyAlignment="1">
      <alignment horizontal="right" wrapText="1"/>
    </xf>
    <xf numFmtId="176" fontId="5" fillId="2" borderId="0" xfId="0" applyNumberFormat="1" applyFont="1" applyFill="1" applyAlignment="1">
      <alignment horizontal="right" wrapText="1"/>
    </xf>
    <xf numFmtId="0" fontId="16" fillId="2" borderId="24" xfId="0" applyFont="1" applyFill="1" applyBorder="1" applyAlignment="1">
      <alignment horizontal="right" wrapText="1"/>
    </xf>
    <xf numFmtId="0" fontId="2" fillId="2" borderId="0" xfId="0" applyFont="1" applyFill="1" applyAlignment="1">
      <alignment horizontal="left" wrapText="1"/>
    </xf>
    <xf numFmtId="184" fontId="9" fillId="2" borderId="0" xfId="0" applyNumberFormat="1" applyFont="1" applyFill="1" applyAlignment="1">
      <alignment horizontal="left" wrapText="1"/>
    </xf>
    <xf numFmtId="0" fontId="4" fillId="2" borderId="0" xfId="0" applyFont="1" applyFill="1" applyAlignment="1">
      <alignment horizontal="justify" wrapText="1"/>
    </xf>
    <xf numFmtId="0" fontId="9" fillId="2" borderId="8" xfId="0" applyFont="1" applyFill="1" applyBorder="1" applyAlignment="1">
      <alignment vertical="center" wrapText="1" indent="1"/>
    </xf>
    <xf numFmtId="0" fontId="9" fillId="2" borderId="8" xfId="0" applyFont="1" applyFill="1" applyBorder="1" applyAlignment="1">
      <alignment horizontal="right" vertical="center" wrapText="1" indent="1"/>
    </xf>
    <xf numFmtId="0" fontId="6" fillId="2" borderId="9" xfId="0" applyFont="1" applyFill="1" applyBorder="1" applyAlignment="1">
      <alignment vertical="center" wrapText="1" indent="1"/>
    </xf>
    <xf numFmtId="0" fontId="5" fillId="2" borderId="9" xfId="0" applyFont="1" applyFill="1" applyBorder="1" applyAlignment="1">
      <alignment horizontal="right" vertical="center" wrapText="1" indent="1"/>
    </xf>
    <xf numFmtId="0" fontId="5" fillId="2" borderId="0" xfId="0" applyFont="1" applyFill="1" applyAlignment="1">
      <alignment vertical="center" wrapText="1" indent="1"/>
    </xf>
    <xf numFmtId="177" fontId="4" fillId="3" borderId="0" xfId="0" applyNumberFormat="1" applyFont="1" applyFill="1" applyAlignment="1">
      <alignment wrapText="1"/>
    </xf>
    <xf numFmtId="0" fontId="5" fillId="2" borderId="8" xfId="0" applyFont="1" applyFill="1" applyBorder="1" applyAlignment="1">
      <alignment vertical="center" wrapText="1" indent="1"/>
    </xf>
    <xf numFmtId="177" fontId="4" fillId="3" borderId="8" xfId="0" applyNumberFormat="1" applyFont="1" applyFill="1" applyBorder="1" applyAlignment="1">
      <alignment wrapText="1"/>
    </xf>
    <xf numFmtId="0" fontId="2" fillId="0" borderId="9" xfId="0" applyFont="1" applyBorder="1" applyAlignment="1">
      <alignment horizontal="right" wrapText="1"/>
    </xf>
    <xf numFmtId="0" fontId="20" fillId="2" borderId="8" xfId="0" applyFont="1" applyFill="1" applyBorder="1" applyAlignment="1">
      <alignment vertical="center" wrapText="1" indent="1"/>
    </xf>
    <xf numFmtId="185" fontId="4" fillId="3" borderId="0" xfId="0" applyNumberFormat="1" applyFont="1" applyFill="1" applyAlignment="1">
      <alignment wrapText="1"/>
    </xf>
    <xf numFmtId="185" fontId="4" fillId="3" borderId="8" xfId="0" applyNumberFormat="1" applyFont="1" applyFill="1" applyBorder="1" applyAlignment="1">
      <alignment wrapText="1"/>
    </xf>
    <xf numFmtId="0" fontId="25" fillId="2" borderId="8" xfId="0" applyFont="1" applyFill="1" applyBorder="1" applyAlignment="1">
      <alignment vertical="center" wrapText="1" indent="1"/>
    </xf>
    <xf numFmtId="167" fontId="4" fillId="3" borderId="0" xfId="0" applyNumberFormat="1" applyFont="1" applyFill="1" applyAlignment="1">
      <alignment horizontal="justify" wrapText="1" indent="2"/>
    </xf>
    <xf numFmtId="167" fontId="4" fillId="3" borderId="26" xfId="0" applyNumberFormat="1" applyFont="1" applyFill="1" applyBorder="1" applyAlignment="1">
      <alignment horizontal="justify" wrapText="1" indent="2"/>
    </xf>
    <xf numFmtId="167" fontId="7" fillId="3" borderId="20" xfId="0" applyNumberFormat="1" applyFont="1" applyFill="1" applyBorder="1" applyAlignment="1">
      <alignment horizontal="justify" wrapText="1" indent="2"/>
    </xf>
    <xf numFmtId="0" fontId="15" fillId="2" borderId="8" xfId="0" applyFont="1" applyFill="1" applyBorder="1" applyAlignment="1">
      <alignment vertical="center" wrapText="1"/>
    </xf>
    <xf numFmtId="167" fontId="26" fillId="4" borderId="8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left" vertical="center" wrapText="1"/>
    </xf>
    <xf numFmtId="176" fontId="5" fillId="2" borderId="8" xfId="0" applyNumberFormat="1" applyFont="1" applyFill="1" applyBorder="1" applyAlignment="1">
      <alignment horizontal="right" vertical="center" wrapText="1"/>
    </xf>
    <xf numFmtId="167" fontId="26" fillId="2" borderId="8" xfId="0" applyNumberFormat="1" applyFont="1" applyFill="1" applyBorder="1" applyAlignment="1">
      <alignment horizontal="right" vertical="center" wrapText="1"/>
    </xf>
    <xf numFmtId="167" fontId="6" fillId="2" borderId="9" xfId="0" applyNumberFormat="1" applyFont="1" applyFill="1" applyBorder="1" applyAlignment="1">
      <alignment vertical="center" wrapText="1"/>
    </xf>
    <xf numFmtId="0" fontId="18" fillId="2" borderId="0" xfId="0" applyFont="1" applyFill="1" applyAlignment="1">
      <alignment wrapText="1" indent="1"/>
    </xf>
    <xf numFmtId="0" fontId="17" fillId="2" borderId="0" xfId="0" applyFont="1" applyFill="1" applyAlignment="1">
      <alignment horizontal="left" vertical="center" wrapText="1" indent="1"/>
    </xf>
    <xf numFmtId="0" fontId="15" fillId="2" borderId="0" xfId="0" applyFont="1" applyFill="1" applyAlignment="1">
      <alignment vertical="center" wrapText="1" indent="1"/>
    </xf>
    <xf numFmtId="0" fontId="28" fillId="2" borderId="8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wrapText="1"/>
    </xf>
    <xf numFmtId="186" fontId="15" fillId="2" borderId="8" xfId="0" applyNumberFormat="1" applyFont="1" applyFill="1" applyBorder="1" applyAlignment="1">
      <alignment horizontal="right" vertical="center" wrapText="1"/>
    </xf>
    <xf numFmtId="187" fontId="15" fillId="2" borderId="8" xfId="0" applyNumberFormat="1" applyFont="1" applyFill="1" applyBorder="1" applyAlignment="1">
      <alignment horizontal="right" vertical="center" wrapText="1"/>
    </xf>
    <xf numFmtId="170" fontId="5" fillId="4" borderId="9" xfId="0" applyNumberFormat="1" applyFont="1" applyFill="1" applyBorder="1" applyAlignment="1">
      <alignment horizontal="right" vertical="center" wrapText="1"/>
    </xf>
    <xf numFmtId="170" fontId="5" fillId="2" borderId="9" xfId="0" applyNumberFormat="1" applyFont="1" applyFill="1" applyBorder="1" applyAlignment="1">
      <alignment horizontal="right" vertical="center" wrapText="1"/>
    </xf>
    <xf numFmtId="0" fontId="15" fillId="2" borderId="8" xfId="0" applyFont="1" applyFill="1" applyBorder="1" applyAlignment="1">
      <alignment horizontal="right" vertical="center" wrapText="1"/>
    </xf>
    <xf numFmtId="0" fontId="15" fillId="2" borderId="8" xfId="0" applyFont="1" applyFill="1" applyBorder="1" applyAlignment="1">
      <alignment wrapText="1"/>
    </xf>
    <xf numFmtId="179" fontId="15" fillId="2" borderId="8" xfId="0" applyNumberFormat="1" applyFont="1" applyFill="1" applyBorder="1" applyAlignment="1">
      <alignment horizontal="right" vertical="center" wrapText="1"/>
    </xf>
    <xf numFmtId="0" fontId="29" fillId="2" borderId="0" xfId="0" applyFont="1" applyFill="1" applyAlignment="1">
      <alignment vertical="center" wrapText="1"/>
    </xf>
    <xf numFmtId="0" fontId="15" fillId="2" borderId="9" xfId="0" applyFont="1" applyFill="1" applyBorder="1" applyAlignment="1">
      <alignment horizontal="right" vertical="center" wrapText="1"/>
    </xf>
    <xf numFmtId="0" fontId="15" fillId="2" borderId="9" xfId="0" applyFont="1" applyFill="1" applyBorder="1" applyAlignment="1">
      <alignment vertical="center" wrapText="1"/>
    </xf>
    <xf numFmtId="0" fontId="30" fillId="2" borderId="9" xfId="0" applyFont="1" applyFill="1" applyBorder="1" applyAlignment="1">
      <alignment vertical="center" wrapText="1"/>
    </xf>
    <xf numFmtId="170" fontId="5" fillId="4" borderId="0" xfId="0" applyNumberFormat="1" applyFont="1" applyFill="1" applyAlignment="1">
      <alignment horizontal="right" vertical="center" wrapText="1"/>
    </xf>
    <xf numFmtId="188" fontId="5" fillId="4" borderId="0" xfId="0" applyNumberFormat="1" applyFont="1" applyFill="1" applyAlignment="1">
      <alignment horizontal="right" vertical="center" wrapText="1"/>
    </xf>
    <xf numFmtId="167" fontId="5" fillId="5" borderId="9" xfId="0" applyNumberFormat="1" applyFont="1" applyFill="1" applyBorder="1" applyAlignment="1">
      <alignment horizontal="right" vertical="center" wrapText="1"/>
    </xf>
    <xf numFmtId="167" fontId="5" fillId="5" borderId="0" xfId="0" applyNumberFormat="1" applyFont="1" applyFill="1" applyAlignment="1">
      <alignment horizontal="right" vertical="center" wrapText="1"/>
    </xf>
    <xf numFmtId="167" fontId="5" fillId="5" borderId="8" xfId="0" applyNumberFormat="1" applyFont="1" applyFill="1" applyBorder="1" applyAlignment="1">
      <alignment horizontal="right" vertical="center" wrapText="1"/>
    </xf>
    <xf numFmtId="0" fontId="5" fillId="5" borderId="8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31" fillId="2" borderId="0" xfId="0" applyFont="1" applyFill="1" applyAlignment="1">
      <alignment vertical="center" wrapText="1"/>
    </xf>
    <xf numFmtId="0" fontId="31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vertical="center" wrapText="1"/>
    </xf>
    <xf numFmtId="179" fontId="9" fillId="2" borderId="0" xfId="0" applyNumberFormat="1" applyFont="1" applyFill="1" applyAlignment="1">
      <alignment horizontal="right" wrapText="1"/>
    </xf>
    <xf numFmtId="176" fontId="5" fillId="4" borderId="8" xfId="0" applyNumberFormat="1" applyFont="1" applyFill="1" applyBorder="1" applyAlignment="1">
      <alignment horizontal="right" vertical="center" wrapText="1"/>
    </xf>
    <xf numFmtId="176" fontId="6" fillId="4" borderId="9" xfId="0" applyNumberFormat="1" applyFont="1" applyFill="1" applyBorder="1" applyAlignment="1">
      <alignment horizontal="right" vertical="center" wrapText="1"/>
    </xf>
    <xf numFmtId="176" fontId="6" fillId="2" borderId="9" xfId="0" applyNumberFormat="1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178" fontId="6" fillId="4" borderId="9" xfId="0" applyNumberFormat="1" applyFont="1" applyFill="1" applyBorder="1" applyAlignment="1">
      <alignment horizontal="right" vertical="center" wrapText="1"/>
    </xf>
    <xf numFmtId="178" fontId="6" fillId="2" borderId="9" xfId="0" applyNumberFormat="1" applyFont="1" applyFill="1" applyBorder="1" applyAlignment="1">
      <alignment horizontal="right" vertical="center" wrapText="1"/>
    </xf>
    <xf numFmtId="0" fontId="1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top" wrapText="1"/>
    </xf>
    <xf numFmtId="179" fontId="9" fillId="2" borderId="0" xfId="0" applyNumberFormat="1" applyFont="1" applyFill="1" applyAlignment="1">
      <alignment wrapText="1"/>
    </xf>
    <xf numFmtId="0" fontId="10" fillId="2" borderId="8" xfId="0" applyFont="1" applyFill="1" applyBorder="1" applyAlignment="1">
      <alignment horizontal="right" vertical="center" wrapText="1"/>
    </xf>
    <xf numFmtId="176" fontId="5" fillId="3" borderId="9" xfId="0" applyNumberFormat="1" applyFont="1" applyFill="1" applyBorder="1" applyAlignment="1">
      <alignment horizontal="right" vertical="center" wrapText="1"/>
    </xf>
    <xf numFmtId="176" fontId="6" fillId="3" borderId="9" xfId="0" applyNumberFormat="1" applyFont="1" applyFill="1" applyBorder="1" applyAlignment="1">
      <alignment vertical="center" wrapText="1"/>
    </xf>
    <xf numFmtId="176" fontId="6" fillId="2" borderId="9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right" wrapText="1"/>
    </xf>
    <xf numFmtId="189" fontId="6" fillId="3" borderId="9" xfId="0" applyNumberFormat="1" applyFont="1" applyFill="1" applyBorder="1" applyAlignment="1">
      <alignment horizontal="right" vertical="center" wrapText="1"/>
    </xf>
    <xf numFmtId="189" fontId="6" fillId="2" borderId="9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wrapText="1"/>
    </xf>
    <xf numFmtId="0" fontId="7" fillId="2" borderId="8" xfId="0" applyFont="1" applyFill="1" applyBorder="1" applyAlignment="1">
      <alignment horizontal="justify" vertical="center" wrapText="1" indent="2"/>
    </xf>
    <xf numFmtId="190" fontId="9" fillId="2" borderId="0" xfId="0" applyNumberFormat="1" applyFont="1" applyFill="1" applyAlignment="1">
      <alignment horizontal="right" wrapText="1"/>
    </xf>
    <xf numFmtId="0" fontId="6" fillId="2" borderId="9" xfId="0" applyFont="1" applyFill="1" applyBorder="1" applyAlignment="1">
      <alignment horizontal="left" vertical="center" wrapText="1"/>
    </xf>
    <xf numFmtId="173" fontId="6" fillId="3" borderId="9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justify" vertical="center" wrapText="1"/>
    </xf>
    <xf numFmtId="173" fontId="6" fillId="2" borderId="9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right" vertical="center" wrapText="1"/>
    </xf>
    <xf numFmtId="173" fontId="5" fillId="3" borderId="0" xfId="0" applyNumberFormat="1" applyFont="1" applyFill="1" applyAlignment="1">
      <alignment horizontal="right" vertical="center" wrapText="1"/>
    </xf>
    <xf numFmtId="0" fontId="4" fillId="2" borderId="0" xfId="0" applyFont="1" applyFill="1" applyAlignment="1">
      <alignment horizontal="justify" vertical="center" wrapText="1"/>
    </xf>
    <xf numFmtId="173" fontId="5" fillId="2" borderId="0" xfId="0" applyNumberFormat="1" applyFont="1" applyFill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 wrapText="1"/>
    </xf>
    <xf numFmtId="173" fontId="5" fillId="3" borderId="8" xfId="0" applyNumberFormat="1" applyFont="1" applyFill="1" applyBorder="1" applyAlignment="1">
      <alignment horizontal="right" vertical="center" wrapText="1"/>
    </xf>
    <xf numFmtId="177" fontId="5" fillId="3" borderId="8" xfId="0" applyNumberFormat="1" applyFont="1" applyFill="1" applyBorder="1" applyAlignment="1">
      <alignment vertical="center" wrapText="1"/>
    </xf>
    <xf numFmtId="177" fontId="5" fillId="2" borderId="8" xfId="0" applyNumberFormat="1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wrapText="1"/>
    </xf>
    <xf numFmtId="0" fontId="7" fillId="2" borderId="0" xfId="0" applyFont="1" applyFill="1" applyAlignment="1">
      <alignment horizontal="justify" vertical="center" wrapText="1" indent="2"/>
    </xf>
    <xf numFmtId="173" fontId="6" fillId="3" borderId="14" xfId="0" applyNumberFormat="1" applyFont="1" applyFill="1" applyBorder="1" applyAlignment="1">
      <alignment vertical="center" wrapText="1"/>
    </xf>
    <xf numFmtId="191" fontId="6" fillId="2" borderId="9" xfId="0" applyNumberFormat="1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wrapText="1"/>
    </xf>
    <xf numFmtId="0" fontId="19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6" fillId="2" borderId="14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right" vertical="center" wrapText="1"/>
    </xf>
    <xf numFmtId="0" fontId="30" fillId="2" borderId="0" xfId="0" applyFont="1" applyFill="1" applyAlignment="1">
      <alignment vertical="center" wrapText="1"/>
    </xf>
    <xf numFmtId="0" fontId="5" fillId="4" borderId="0" xfId="0" applyFont="1" applyFill="1" applyAlignment="1">
      <alignment horizontal="right" vertical="center" wrapText="1"/>
    </xf>
    <xf numFmtId="167" fontId="5" fillId="4" borderId="0" xfId="0" applyNumberFormat="1" applyFont="1" applyFill="1" applyAlignment="1">
      <alignment horizontal="right" wrapText="1"/>
    </xf>
    <xf numFmtId="167" fontId="5" fillId="2" borderId="0" xfId="0" applyNumberFormat="1" applyFont="1" applyFill="1" applyAlignment="1">
      <alignment horizontal="right" wrapText="1"/>
    </xf>
    <xf numFmtId="192" fontId="15" fillId="2" borderId="0" xfId="0" applyNumberFormat="1" applyFont="1" applyFill="1" applyAlignment="1">
      <alignment horizontal="right" vertical="center" wrapText="1"/>
    </xf>
    <xf numFmtId="193" fontId="5" fillId="0" borderId="0" xfId="0" applyNumberFormat="1" applyFont="1" applyAlignment="1">
      <alignment horizontal="right" wrapText="1"/>
    </xf>
    <xf numFmtId="193" fontId="5" fillId="3" borderId="0" xfId="0" applyNumberFormat="1" applyFont="1" applyFill="1" applyAlignment="1">
      <alignment horizontal="right" wrapText="1"/>
    </xf>
    <xf numFmtId="0" fontId="28" fillId="2" borderId="0" xfId="0" applyFont="1" applyFill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32" fillId="2" borderId="8" xfId="0" applyFont="1" applyFill="1" applyBorder="1" applyAlignment="1">
      <alignment vertical="center" wrapText="1"/>
    </xf>
    <xf numFmtId="184" fontId="9" fillId="2" borderId="8" xfId="0" applyNumberFormat="1" applyFont="1" applyFill="1" applyBorder="1" applyAlignment="1">
      <alignment wrapText="1"/>
    </xf>
    <xf numFmtId="189" fontId="5" fillId="3" borderId="9" xfId="0" applyNumberFormat="1" applyFont="1" applyFill="1" applyBorder="1" applyAlignment="1">
      <alignment horizontal="right" wrapText="1"/>
    </xf>
    <xf numFmtId="189" fontId="5" fillId="2" borderId="9" xfId="0" applyNumberFormat="1" applyFont="1" applyFill="1" applyBorder="1" applyAlignment="1">
      <alignment horizontal="right" wrapText="1"/>
    </xf>
    <xf numFmtId="189" fontId="5" fillId="3" borderId="0" xfId="0" applyNumberFormat="1" applyFont="1" applyFill="1" applyAlignment="1">
      <alignment horizontal="right" wrapText="1"/>
    </xf>
    <xf numFmtId="189" fontId="5" fillId="2" borderId="0" xfId="0" applyNumberFormat="1" applyFont="1" applyFill="1" applyAlignment="1">
      <alignment horizontal="right" wrapText="1"/>
    </xf>
    <xf numFmtId="167" fontId="6" fillId="3" borderId="9" xfId="0" applyNumberFormat="1" applyFont="1" applyFill="1" applyBorder="1" applyAlignment="1">
      <alignment vertical="center" wrapText="1"/>
    </xf>
    <xf numFmtId="167" fontId="5" fillId="0" borderId="8" xfId="0" applyNumberFormat="1" applyFont="1" applyBorder="1" applyAlignment="1">
      <alignment horizontal="right" wrapText="1"/>
    </xf>
    <xf numFmtId="0" fontId="31" fillId="0" borderId="0" xfId="0" applyFont="1" applyAlignment="1">
      <alignment vertical="center" wrapText="1"/>
    </xf>
    <xf numFmtId="0" fontId="4" fillId="0" borderId="8" xfId="0" applyFont="1" applyBorder="1" applyAlignment="1">
      <alignment horizontal="justify" wrapText="1" indent="2"/>
    </xf>
    <xf numFmtId="0" fontId="12" fillId="0" borderId="8" xfId="0" applyFont="1" applyBorder="1" applyAlignment="1">
      <alignment horizontal="justify" wrapText="1"/>
    </xf>
    <xf numFmtId="167" fontId="6" fillId="3" borderId="9" xfId="0" applyNumberFormat="1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13" fillId="2" borderId="0" xfId="0" applyFont="1" applyFill="1" applyAlignment="1">
      <alignment vertical="top" wrapText="1"/>
    </xf>
    <xf numFmtId="167" fontId="6" fillId="4" borderId="9" xfId="0" applyNumberFormat="1" applyFont="1" applyFill="1" applyBorder="1" applyAlignment="1">
      <alignment vertical="center" wrapText="1"/>
    </xf>
    <xf numFmtId="167" fontId="5" fillId="4" borderId="0" xfId="0" applyNumberFormat="1" applyFont="1" applyFill="1" applyAlignment="1">
      <alignment vertical="center" wrapText="1"/>
    </xf>
    <xf numFmtId="167" fontId="5" fillId="4" borderId="8" xfId="0" applyNumberFormat="1" applyFont="1" applyFill="1" applyBorder="1" applyAlignment="1">
      <alignment vertical="center" wrapText="1"/>
    </xf>
    <xf numFmtId="0" fontId="2" fillId="0" borderId="8" xfId="0" applyFont="1" applyBorder="1" applyAlignment="1">
      <alignment wrapText="1"/>
    </xf>
    <xf numFmtId="0" fontId="13" fillId="2" borderId="8" xfId="0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right" wrapText="1"/>
    </xf>
    <xf numFmtId="0" fontId="5" fillId="2" borderId="9" xfId="0" applyFont="1" applyFill="1" applyBorder="1" applyAlignment="1">
      <alignment horizontal="left" vertical="center" wrapText="1"/>
    </xf>
    <xf numFmtId="167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67" fontId="6" fillId="0" borderId="9" xfId="0" applyNumberFormat="1" applyFont="1" applyBorder="1" applyAlignment="1">
      <alignment horizontal="right" vertical="center" wrapText="1"/>
    </xf>
    <xf numFmtId="0" fontId="33" fillId="2" borderId="0" xfId="0" applyFont="1" applyFill="1" applyAlignment="1">
      <alignment wrapText="1"/>
    </xf>
    <xf numFmtId="167" fontId="6" fillId="0" borderId="9" xfId="0" applyNumberFormat="1" applyFont="1" applyBorder="1" applyAlignment="1">
      <alignment wrapText="1"/>
    </xf>
    <xf numFmtId="167" fontId="5" fillId="3" borderId="0" xfId="0" applyNumberFormat="1" applyFont="1" applyFill="1" applyAlignment="1">
      <alignment horizontal="right" wrapText="1"/>
    </xf>
    <xf numFmtId="0" fontId="25" fillId="2" borderId="8" xfId="0" applyFont="1" applyFill="1" applyBorder="1" applyAlignment="1">
      <alignment wrapText="1"/>
    </xf>
    <xf numFmtId="167" fontId="5" fillId="3" borderId="8" xfId="0" applyNumberFormat="1" applyFont="1" applyFill="1" applyBorder="1" applyAlignment="1">
      <alignment horizontal="right" wrapText="1"/>
    </xf>
    <xf numFmtId="167" fontId="6" fillId="3" borderId="14" xfId="0" applyNumberFormat="1" applyFont="1" applyFill="1" applyBorder="1" applyAlignment="1">
      <alignment wrapText="1"/>
    </xf>
    <xf numFmtId="0" fontId="15" fillId="2" borderId="0" xfId="0" applyFont="1" applyFill="1" applyAlignment="1">
      <alignment horizontal="left" wrapText="1"/>
    </xf>
    <xf numFmtId="0" fontId="15" fillId="2" borderId="8" xfId="0" applyFont="1" applyFill="1" applyBorder="1" applyAlignment="1">
      <alignment horizontal="left" wrapText="1"/>
    </xf>
    <xf numFmtId="170" fontId="5" fillId="3" borderId="0" xfId="0" applyNumberFormat="1" applyFont="1" applyFill="1" applyAlignment="1">
      <alignment horizontal="right" vertical="center" wrapText="1"/>
    </xf>
    <xf numFmtId="196" fontId="6" fillId="3" borderId="0" xfId="0" applyNumberFormat="1" applyFont="1" applyFill="1" applyAlignment="1">
      <alignment wrapText="1"/>
    </xf>
    <xf numFmtId="196" fontId="6" fillId="0" borderId="0" xfId="0" applyNumberFormat="1" applyFont="1" applyAlignment="1">
      <alignment wrapText="1"/>
    </xf>
    <xf numFmtId="0" fontId="9" fillId="2" borderId="8" xfId="0" applyFont="1" applyFill="1" applyBorder="1" applyAlignment="1">
      <alignment wrapText="1"/>
    </xf>
    <xf numFmtId="0" fontId="9" fillId="2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right" vertical="center" wrapText="1"/>
    </xf>
    <xf numFmtId="197" fontId="5" fillId="3" borderId="9" xfId="0" applyNumberFormat="1" applyFont="1" applyFill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197" fontId="5" fillId="3" borderId="0" xfId="0" applyNumberFormat="1" applyFont="1" applyFill="1" applyAlignment="1">
      <alignment horizontal="right" wrapText="1"/>
    </xf>
    <xf numFmtId="167" fontId="6" fillId="3" borderId="9" xfId="0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wrapText="1"/>
    </xf>
    <xf numFmtId="167" fontId="5" fillId="3" borderId="9" xfId="0" applyNumberFormat="1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vertical="top" wrapText="1"/>
    </xf>
    <xf numFmtId="0" fontId="5" fillId="2" borderId="27" xfId="0" applyFont="1" applyFill="1" applyBorder="1" applyAlignment="1">
      <alignment horizontal="right" wrapText="1"/>
    </xf>
    <xf numFmtId="0" fontId="6" fillId="2" borderId="28" xfId="0" applyFont="1" applyFill="1" applyBorder="1" applyAlignment="1">
      <alignment vertical="center" wrapText="1"/>
    </xf>
    <xf numFmtId="167" fontId="6" fillId="3" borderId="28" xfId="0" applyNumberFormat="1" applyFont="1" applyFill="1" applyBorder="1" applyAlignment="1">
      <alignment vertical="center" wrapText="1"/>
    </xf>
    <xf numFmtId="167" fontId="6" fillId="2" borderId="28" xfId="0" applyNumberFormat="1" applyFont="1" applyFill="1" applyBorder="1" applyAlignment="1">
      <alignment vertical="center" wrapText="1"/>
    </xf>
    <xf numFmtId="0" fontId="5" fillId="2" borderId="27" xfId="0" applyFont="1" applyFill="1" applyBorder="1" applyAlignment="1">
      <alignment wrapText="1"/>
    </xf>
    <xf numFmtId="0" fontId="12" fillId="2" borderId="8" xfId="0" applyFont="1" applyFill="1" applyBorder="1" applyAlignment="1">
      <alignment vertical="center" wrapText="1"/>
    </xf>
    <xf numFmtId="167" fontId="5" fillId="2" borderId="0" xfId="0" applyNumberFormat="1" applyFont="1" applyFill="1" applyAlignment="1">
      <alignment wrapText="1"/>
    </xf>
    <xf numFmtId="167" fontId="5" fillId="2" borderId="8" xfId="0" applyNumberFormat="1" applyFont="1" applyFill="1" applyBorder="1" applyAlignment="1">
      <alignment wrapText="1"/>
    </xf>
    <xf numFmtId="0" fontId="13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 wrapText="1"/>
    </xf>
    <xf numFmtId="167" fontId="5" fillId="2" borderId="9" xfId="0" applyNumberFormat="1" applyFont="1" applyFill="1" applyBorder="1" applyAlignment="1">
      <alignment horizontal="right" wrapText="1"/>
    </xf>
    <xf numFmtId="167" fontId="5" fillId="2" borderId="8" xfId="0" applyNumberFormat="1" applyFont="1" applyFill="1" applyBorder="1" applyAlignment="1">
      <alignment horizontal="right" wrapText="1"/>
    </xf>
    <xf numFmtId="167" fontId="6" fillId="3" borderId="9" xfId="0" applyNumberFormat="1" applyFont="1" applyFill="1" applyBorder="1" applyAlignment="1">
      <alignment horizontal="right" wrapText="1"/>
    </xf>
    <xf numFmtId="167" fontId="6" fillId="2" borderId="9" xfId="0" applyNumberFormat="1" applyFont="1" applyFill="1" applyBorder="1" applyAlignment="1">
      <alignment horizontal="right" wrapText="1"/>
    </xf>
    <xf numFmtId="167" fontId="6" fillId="3" borderId="0" xfId="0" applyNumberFormat="1" applyFont="1" applyFill="1" applyAlignment="1">
      <alignment horizontal="right" wrapText="1"/>
    </xf>
    <xf numFmtId="167" fontId="6" fillId="2" borderId="0" xfId="0" applyNumberFormat="1" applyFont="1" applyFill="1" applyAlignment="1">
      <alignment horizontal="right" wrapText="1"/>
    </xf>
    <xf numFmtId="0" fontId="1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170" fontId="5" fillId="2" borderId="4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170" fontId="5" fillId="0" borderId="2" xfId="0" applyNumberFormat="1" applyFont="1" applyBorder="1" applyAlignment="1">
      <alignment wrapText="1"/>
    </xf>
    <xf numFmtId="0" fontId="6" fillId="2" borderId="4" xfId="0" applyFont="1" applyFill="1" applyBorder="1" applyAlignment="1">
      <alignment vertical="center" wrapText="1"/>
    </xf>
    <xf numFmtId="170" fontId="6" fillId="0" borderId="4" xfId="0" applyNumberFormat="1" applyFont="1" applyBorder="1" applyAlignment="1">
      <alignment wrapText="1"/>
    </xf>
    <xf numFmtId="0" fontId="6" fillId="2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right" wrapText="1"/>
    </xf>
    <xf numFmtId="0" fontId="5" fillId="0" borderId="2" xfId="0" applyFont="1" applyBorder="1" applyAlignment="1">
      <alignment wrapText="1"/>
    </xf>
    <xf numFmtId="164" fontId="5" fillId="2" borderId="4" xfId="0" applyNumberFormat="1" applyFont="1" applyFill="1" applyBorder="1" applyAlignment="1">
      <alignment vertical="center" wrapText="1"/>
    </xf>
    <xf numFmtId="167" fontId="5" fillId="3" borderId="4" xfId="0" applyNumberFormat="1" applyFont="1" applyFill="1" applyBorder="1" applyAlignment="1">
      <alignment horizontal="right" wrapText="1"/>
    </xf>
    <xf numFmtId="171" fontId="5" fillId="0" borderId="9" xfId="0" applyNumberFormat="1" applyFont="1" applyBorder="1" applyAlignment="1">
      <alignment horizontal="right" wrapText="1"/>
    </xf>
    <xf numFmtId="198" fontId="5" fillId="3" borderId="0" xfId="0" applyNumberFormat="1" applyFont="1" applyFill="1" applyAlignment="1">
      <alignment horizontal="right" wrapText="1"/>
    </xf>
    <xf numFmtId="171" fontId="5" fillId="0" borderId="0" xfId="0" applyNumberFormat="1" applyFont="1" applyAlignment="1">
      <alignment horizontal="right" wrapText="1"/>
    </xf>
    <xf numFmtId="199" fontId="5" fillId="4" borderId="9" xfId="0" applyNumberFormat="1" applyFont="1" applyFill="1" applyBorder="1" applyAlignment="1">
      <alignment horizontal="right" vertical="center" wrapText="1"/>
    </xf>
    <xf numFmtId="199" fontId="5" fillId="2" borderId="9" xfId="0" applyNumberFormat="1" applyFont="1" applyFill="1" applyBorder="1" applyAlignment="1">
      <alignment horizontal="right" vertical="center" wrapText="1"/>
    </xf>
    <xf numFmtId="199" fontId="5" fillId="4" borderId="0" xfId="0" applyNumberFormat="1" applyFont="1" applyFill="1" applyAlignment="1">
      <alignment horizontal="right" vertical="center" wrapText="1"/>
    </xf>
    <xf numFmtId="199" fontId="5" fillId="2" borderId="0" xfId="0" applyNumberFormat="1" applyFont="1" applyFill="1" applyAlignment="1">
      <alignment horizontal="right" vertical="center" wrapText="1"/>
    </xf>
    <xf numFmtId="0" fontId="35" fillId="0" borderId="0" xfId="0" applyFont="1" applyAlignment="1">
      <alignment wrapText="1"/>
    </xf>
    <xf numFmtId="167" fontId="5" fillId="4" borderId="8" xfId="0" applyNumberFormat="1" applyFont="1" applyFill="1" applyBorder="1" applyAlignment="1">
      <alignment horizontal="right" wrapText="1"/>
    </xf>
    <xf numFmtId="177" fontId="5" fillId="4" borderId="9" xfId="0" applyNumberFormat="1" applyFont="1" applyFill="1" applyBorder="1" applyAlignment="1">
      <alignment vertical="center" wrapText="1"/>
    </xf>
    <xf numFmtId="177" fontId="5" fillId="2" borderId="9" xfId="0" applyNumberFormat="1" applyFont="1" applyFill="1" applyBorder="1" applyAlignment="1">
      <alignment vertical="center" wrapText="1"/>
    </xf>
    <xf numFmtId="177" fontId="5" fillId="4" borderId="8" xfId="0" applyNumberFormat="1" applyFont="1" applyFill="1" applyBorder="1" applyAlignment="1">
      <alignment vertical="center" wrapText="1"/>
    </xf>
    <xf numFmtId="177" fontId="6" fillId="4" borderId="9" xfId="0" applyNumberFormat="1" applyFont="1" applyFill="1" applyBorder="1" applyAlignment="1">
      <alignment vertical="center" wrapText="1"/>
    </xf>
    <xf numFmtId="170" fontId="6" fillId="2" borderId="9" xfId="0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left" wrapText="1"/>
    </xf>
    <xf numFmtId="167" fontId="6" fillId="2" borderId="9" xfId="0" applyNumberFormat="1" applyFont="1" applyFill="1" applyBorder="1" applyAlignment="1">
      <alignment wrapText="1"/>
    </xf>
    <xf numFmtId="167" fontId="5" fillId="2" borderId="9" xfId="0" applyNumberFormat="1" applyFont="1" applyFill="1" applyBorder="1" applyAlignment="1">
      <alignment wrapText="1"/>
    </xf>
    <xf numFmtId="0" fontId="39" fillId="0" borderId="0" xfId="18" applyFont="1" applyAlignment="1">
      <alignment horizontal="left" vertical="center"/>
    </xf>
    <xf numFmtId="0" fontId="40" fillId="0" borderId="0" xfId="18" applyFont="1" applyAlignment="1">
      <alignment vertical="center"/>
    </xf>
    <xf numFmtId="0" fontId="42" fillId="2" borderId="0" xfId="19" applyFont="1" applyFill="1" applyAlignment="1">
      <alignment horizontal="left" vertical="center" wrapText="1"/>
    </xf>
    <xf numFmtId="0" fontId="44" fillId="2" borderId="0" xfId="19" applyFont="1" applyFill="1" applyAlignment="1">
      <alignment horizontal="center" vertical="center" wrapText="1"/>
    </xf>
    <xf numFmtId="0" fontId="41" fillId="0" borderId="0" xfId="19"/>
    <xf numFmtId="0" fontId="45" fillId="0" borderId="0" xfId="18" applyFont="1" applyAlignment="1">
      <alignment horizontal="left" vertical="center"/>
    </xf>
    <xf numFmtId="186" fontId="43" fillId="2" borderId="0" xfId="19" applyNumberFormat="1" applyFont="1" applyFill="1" applyAlignment="1">
      <alignment horizontal="right" vertical="center" wrapText="1"/>
    </xf>
    <xf numFmtId="0" fontId="43" fillId="0" borderId="0" xfId="19" applyFont="1" applyAlignment="1">
      <alignment horizontal="right" vertical="center" wrapText="1"/>
    </xf>
    <xf numFmtId="0" fontId="44" fillId="2" borderId="0" xfId="19" applyFont="1" applyFill="1" applyAlignment="1">
      <alignment vertical="center" wrapText="1"/>
    </xf>
    <xf numFmtId="0" fontId="43" fillId="2" borderId="0" xfId="19" applyFont="1" applyFill="1" applyAlignment="1">
      <alignment horizontal="right" vertical="center" wrapText="1"/>
    </xf>
    <xf numFmtId="0" fontId="46" fillId="2" borderId="0" xfId="19" applyFont="1" applyFill="1" applyAlignment="1">
      <alignment wrapText="1"/>
    </xf>
    <xf numFmtId="0" fontId="47" fillId="2" borderId="0" xfId="19" applyFont="1" applyFill="1" applyAlignment="1">
      <alignment horizontal="right" vertical="center" wrapText="1"/>
    </xf>
    <xf numFmtId="0" fontId="48" fillId="2" borderId="0" xfId="19" applyFont="1" applyFill="1" applyAlignment="1">
      <alignment horizontal="right" vertical="center" wrapText="1"/>
    </xf>
    <xf numFmtId="0" fontId="48" fillId="2" borderId="28" xfId="19" applyFont="1" applyFill="1" applyBorder="1" applyAlignment="1">
      <alignment wrapText="1"/>
    </xf>
    <xf numFmtId="167" fontId="48" fillId="6" borderId="28" xfId="19" applyNumberFormat="1" applyFont="1" applyFill="1" applyBorder="1" applyAlignment="1">
      <alignment horizontal="right" vertical="center" wrapText="1"/>
    </xf>
    <xf numFmtId="167" fontId="48" fillId="0" borderId="28" xfId="19" applyNumberFormat="1" applyFont="1" applyBorder="1" applyAlignment="1">
      <alignment horizontal="right" vertical="center" wrapText="1"/>
    </xf>
    <xf numFmtId="167" fontId="48" fillId="2" borderId="28" xfId="19" applyNumberFormat="1" applyFont="1" applyFill="1" applyBorder="1" applyAlignment="1">
      <alignment horizontal="right" vertical="center" wrapText="1"/>
    </xf>
    <xf numFmtId="0" fontId="48" fillId="2" borderId="0" xfId="19" applyFont="1" applyFill="1" applyAlignment="1">
      <alignment wrapText="1"/>
    </xf>
    <xf numFmtId="167" fontId="48" fillId="6" borderId="0" xfId="19" applyNumberFormat="1" applyFont="1" applyFill="1" applyAlignment="1">
      <alignment horizontal="right" vertical="center" wrapText="1"/>
    </xf>
    <xf numFmtId="167" fontId="48" fillId="0" borderId="0" xfId="19" applyNumberFormat="1" applyFont="1" applyAlignment="1">
      <alignment horizontal="right" vertical="center" wrapText="1"/>
    </xf>
    <xf numFmtId="167" fontId="48" fillId="2" borderId="0" xfId="19" applyNumberFormat="1" applyFont="1" applyFill="1" applyAlignment="1">
      <alignment horizontal="right" vertical="center" wrapText="1"/>
    </xf>
    <xf numFmtId="0" fontId="48" fillId="2" borderId="27" xfId="19" applyFont="1" applyFill="1" applyBorder="1" applyAlignment="1">
      <alignment wrapText="1"/>
    </xf>
    <xf numFmtId="167" fontId="48" fillId="6" borderId="27" xfId="19" applyNumberFormat="1" applyFont="1" applyFill="1" applyBorder="1" applyAlignment="1">
      <alignment horizontal="right" vertical="center" wrapText="1"/>
    </xf>
    <xf numFmtId="167" fontId="48" fillId="0" borderId="27" xfId="19" applyNumberFormat="1" applyFont="1" applyBorder="1" applyAlignment="1">
      <alignment horizontal="right" vertical="center" wrapText="1"/>
    </xf>
    <xf numFmtId="167" fontId="48" fillId="2" borderId="27" xfId="19" applyNumberFormat="1" applyFont="1" applyFill="1" applyBorder="1" applyAlignment="1">
      <alignment horizontal="right" vertical="center" wrapText="1"/>
    </xf>
    <xf numFmtId="0" fontId="44" fillId="2" borderId="28" xfId="19" applyFont="1" applyFill="1" applyBorder="1" applyAlignment="1">
      <alignment vertical="center" wrapText="1"/>
    </xf>
    <xf numFmtId="167" fontId="44" fillId="6" borderId="28" xfId="19" applyNumberFormat="1" applyFont="1" applyFill="1" applyBorder="1" applyAlignment="1">
      <alignment horizontal="right" vertical="center" wrapText="1"/>
    </xf>
    <xf numFmtId="167" fontId="44" fillId="0" borderId="28" xfId="19" applyNumberFormat="1" applyFont="1" applyBorder="1" applyAlignment="1">
      <alignment horizontal="right" vertical="center" wrapText="1"/>
    </xf>
    <xf numFmtId="167" fontId="44" fillId="2" borderId="28" xfId="19" applyNumberFormat="1" applyFont="1" applyFill="1" applyBorder="1" applyAlignment="1">
      <alignment horizontal="right" vertical="center" wrapText="1"/>
    </xf>
    <xf numFmtId="0" fontId="48" fillId="2" borderId="0" xfId="19" applyFont="1" applyFill="1" applyAlignment="1">
      <alignment vertical="center" wrapText="1"/>
    </xf>
    <xf numFmtId="167" fontId="48" fillId="7" borderId="0" xfId="19" applyNumberFormat="1" applyFont="1" applyFill="1" applyAlignment="1">
      <alignment horizontal="right" vertical="center" wrapText="1"/>
    </xf>
    <xf numFmtId="0" fontId="48" fillId="2" borderId="27" xfId="19" applyFont="1" applyFill="1" applyBorder="1" applyAlignment="1">
      <alignment vertical="center" wrapText="1"/>
    </xf>
    <xf numFmtId="167" fontId="48" fillId="7" borderId="27" xfId="19" applyNumberFormat="1" applyFont="1" applyFill="1" applyBorder="1" applyAlignment="1">
      <alignment horizontal="right" vertical="center" wrapText="1"/>
    </xf>
    <xf numFmtId="0" fontId="49" fillId="0" borderId="0" xfId="18" applyFont="1" applyAlignment="1">
      <alignment horizontal="left" vertical="center"/>
    </xf>
    <xf numFmtId="167" fontId="44" fillId="7" borderId="28" xfId="19" applyNumberFormat="1" applyFont="1" applyFill="1" applyBorder="1" applyAlignment="1">
      <alignment horizontal="right" vertical="center" wrapText="1"/>
    </xf>
    <xf numFmtId="0" fontId="50" fillId="0" borderId="0" xfId="18" applyFont="1" applyAlignment="1">
      <alignment vertical="center"/>
    </xf>
    <xf numFmtId="0" fontId="44" fillId="2" borderId="0" xfId="19" applyFont="1" applyFill="1" applyAlignment="1">
      <alignment horizontal="right" vertical="center" wrapText="1"/>
    </xf>
    <xf numFmtId="0" fontId="45" fillId="8" borderId="0" xfId="18" applyFont="1" applyFill="1" applyAlignment="1">
      <alignment horizontal="left" vertical="center"/>
    </xf>
    <xf numFmtId="0" fontId="44" fillId="0" borderId="0" xfId="19" applyFont="1" applyAlignment="1">
      <alignment horizontal="right" vertical="center" wrapText="1"/>
    </xf>
    <xf numFmtId="0" fontId="51" fillId="2" borderId="27" xfId="19" applyFont="1" applyFill="1" applyBorder="1" applyAlignment="1">
      <alignment vertical="center" wrapText="1"/>
    </xf>
    <xf numFmtId="0" fontId="48" fillId="2" borderId="27" xfId="19" applyFont="1" applyFill="1" applyBorder="1" applyAlignment="1">
      <alignment horizontal="right" vertical="center" wrapText="1"/>
    </xf>
    <xf numFmtId="0" fontId="48" fillId="0" borderId="27" xfId="19" applyFont="1" applyBorder="1" applyAlignment="1">
      <alignment horizontal="right" vertical="center" wrapText="1"/>
    </xf>
    <xf numFmtId="0" fontId="40" fillId="8" borderId="0" xfId="18" applyFont="1" applyFill="1" applyAlignment="1">
      <alignment vertical="center"/>
    </xf>
    <xf numFmtId="0" fontId="48" fillId="2" borderId="28" xfId="19" applyFont="1" applyFill="1" applyBorder="1" applyAlignment="1">
      <alignment vertical="center" wrapText="1"/>
    </xf>
    <xf numFmtId="178" fontId="48" fillId="6" borderId="28" xfId="19" applyNumberFormat="1" applyFont="1" applyFill="1" applyBorder="1" applyAlignment="1">
      <alignment horizontal="right" vertical="center" wrapText="1"/>
    </xf>
    <xf numFmtId="178" fontId="48" fillId="0" borderId="28" xfId="19" applyNumberFormat="1" applyFont="1" applyBorder="1" applyAlignment="1">
      <alignment horizontal="right" vertical="center" wrapText="1"/>
    </xf>
    <xf numFmtId="0" fontId="44" fillId="2" borderId="28" xfId="19" applyFont="1" applyFill="1" applyBorder="1" applyAlignment="1">
      <alignment horizontal="right" vertical="center" wrapText="1"/>
    </xf>
    <xf numFmtId="200" fontId="48" fillId="6" borderId="0" xfId="19" applyNumberFormat="1" applyFont="1" applyFill="1" applyAlignment="1">
      <alignment horizontal="right" vertical="center" wrapText="1"/>
    </xf>
    <xf numFmtId="200" fontId="48" fillId="0" borderId="0" xfId="19" applyNumberFormat="1" applyFont="1" applyAlignment="1">
      <alignment horizontal="right" vertical="center" wrapText="1"/>
    </xf>
    <xf numFmtId="0" fontId="48" fillId="6" borderId="0" xfId="19" applyFont="1" applyFill="1" applyAlignment="1">
      <alignment horizontal="right" vertical="center" wrapText="1"/>
    </xf>
    <xf numFmtId="0" fontId="48" fillId="0" borderId="0" xfId="19" applyFont="1" applyAlignment="1">
      <alignment horizontal="right" vertical="center" wrapText="1"/>
    </xf>
    <xf numFmtId="201" fontId="48" fillId="6" borderId="0" xfId="19" applyNumberFormat="1" applyFont="1" applyFill="1" applyAlignment="1">
      <alignment horizontal="right" vertical="center" wrapText="1"/>
    </xf>
    <xf numFmtId="201" fontId="48" fillId="0" borderId="0" xfId="19" applyNumberFormat="1" applyFont="1" applyAlignment="1">
      <alignment horizontal="right" vertical="center" wrapText="1"/>
    </xf>
    <xf numFmtId="173" fontId="48" fillId="6" borderId="0" xfId="19" applyNumberFormat="1" applyFont="1" applyFill="1" applyAlignment="1">
      <alignment horizontal="right" vertical="center" wrapText="1"/>
    </xf>
    <xf numFmtId="172" fontId="48" fillId="0" borderId="0" xfId="19" applyNumberFormat="1" applyFont="1" applyAlignment="1">
      <alignment horizontal="right" vertical="center" wrapText="1"/>
    </xf>
    <xf numFmtId="202" fontId="48" fillId="6" borderId="0" xfId="19" applyNumberFormat="1" applyFont="1" applyFill="1" applyAlignment="1">
      <alignment horizontal="right" vertical="center" wrapText="1"/>
    </xf>
    <xf numFmtId="202" fontId="48" fillId="0" borderId="0" xfId="19" applyNumberFormat="1" applyFont="1" applyAlignment="1">
      <alignment horizontal="right" vertical="center" wrapText="1"/>
    </xf>
    <xf numFmtId="202" fontId="48" fillId="7" borderId="0" xfId="19" applyNumberFormat="1" applyFont="1" applyFill="1" applyAlignment="1">
      <alignment horizontal="right" vertical="center" wrapText="1"/>
    </xf>
    <xf numFmtId="173" fontId="48" fillId="0" borderId="0" xfId="19" applyNumberFormat="1" applyFont="1" applyAlignment="1">
      <alignment horizontal="right" vertical="center" wrapText="1"/>
    </xf>
    <xf numFmtId="200" fontId="48" fillId="2" borderId="0" xfId="19" applyNumberFormat="1" applyFont="1" applyFill="1" applyAlignment="1">
      <alignment horizontal="right" vertical="center" wrapText="1"/>
    </xf>
    <xf numFmtId="0" fontId="43" fillId="2" borderId="0" xfId="19" applyFont="1" applyFill="1" applyAlignment="1">
      <alignment horizontal="right" wrapText="1"/>
    </xf>
    <xf numFmtId="0" fontId="45" fillId="0" borderId="0" xfId="18" applyFont="1" applyAlignment="1">
      <alignment vertical="center"/>
    </xf>
    <xf numFmtId="0" fontId="51" fillId="2" borderId="29" xfId="19" applyFont="1" applyFill="1" applyBorder="1" applyAlignment="1">
      <alignment wrapText="1"/>
    </xf>
    <xf numFmtId="0" fontId="47" fillId="2" borderId="27" xfId="19" applyFont="1" applyFill="1" applyBorder="1" applyAlignment="1">
      <alignment horizontal="right" wrapText="1"/>
    </xf>
    <xf numFmtId="0" fontId="48" fillId="2" borderId="30" xfId="19" applyFont="1" applyFill="1" applyBorder="1" applyAlignment="1">
      <alignment wrapText="1"/>
    </xf>
    <xf numFmtId="200" fontId="48" fillId="6" borderId="28" xfId="19" applyNumberFormat="1" applyFont="1" applyFill="1" applyBorder="1" applyAlignment="1">
      <alignment horizontal="right" vertical="center" wrapText="1"/>
    </xf>
    <xf numFmtId="200" fontId="48" fillId="0" borderId="28" xfId="19" applyNumberFormat="1" applyFont="1" applyBorder="1" applyAlignment="1">
      <alignment horizontal="right" vertical="center" wrapText="1"/>
    </xf>
    <xf numFmtId="203" fontId="48" fillId="6" borderId="0" xfId="19" applyNumberFormat="1" applyFont="1" applyFill="1" applyAlignment="1">
      <alignment horizontal="right" wrapText="1"/>
    </xf>
    <xf numFmtId="203" fontId="48" fillId="0" borderId="0" xfId="19" applyNumberFormat="1" applyFont="1" applyAlignment="1">
      <alignment horizontal="right" wrapText="1"/>
    </xf>
    <xf numFmtId="205" fontId="48" fillId="6" borderId="0" xfId="20" applyNumberFormat="1" applyFont="1" applyFill="1" applyAlignment="1">
      <alignment horizontal="right" vertical="center" wrapText="1"/>
    </xf>
    <xf numFmtId="205" fontId="48" fillId="0" borderId="0" xfId="20" applyNumberFormat="1" applyFont="1" applyAlignment="1">
      <alignment horizontal="right" vertical="center" wrapText="1"/>
    </xf>
    <xf numFmtId="206" fontId="48" fillId="6" borderId="0" xfId="19" applyNumberFormat="1" applyFont="1" applyFill="1" applyAlignment="1">
      <alignment horizontal="right" vertical="center" wrapText="1"/>
    </xf>
    <xf numFmtId="207" fontId="48" fillId="0" borderId="0" xfId="19" applyNumberFormat="1" applyFont="1" applyAlignment="1">
      <alignment horizontal="right" vertical="center" wrapText="1"/>
    </xf>
    <xf numFmtId="206" fontId="48" fillId="0" borderId="0" xfId="19" applyNumberFormat="1" applyFont="1" applyAlignment="1">
      <alignment horizontal="right" vertical="center" wrapText="1"/>
    </xf>
    <xf numFmtId="0" fontId="48" fillId="0" borderId="0" xfId="19" applyFont="1" applyAlignment="1">
      <alignment vertical="center" wrapText="1"/>
    </xf>
    <xf numFmtId="0" fontId="44" fillId="2" borderId="27" xfId="19" applyFont="1" applyFill="1" applyBorder="1" applyAlignment="1">
      <alignment horizontal="right" vertical="center" wrapText="1"/>
    </xf>
    <xf numFmtId="0" fontId="47" fillId="0" borderId="27" xfId="19" applyFont="1" applyBorder="1" applyAlignment="1">
      <alignment horizontal="right" vertical="center" wrapText="1"/>
    </xf>
    <xf numFmtId="208" fontId="48" fillId="6" borderId="28" xfId="19" applyNumberFormat="1" applyFont="1" applyFill="1" applyBorder="1" applyAlignment="1">
      <alignment horizontal="right" vertical="center" wrapText="1"/>
    </xf>
    <xf numFmtId="208" fontId="48" fillId="0" borderId="28" xfId="19" applyNumberFormat="1" applyFont="1" applyBorder="1" applyAlignment="1">
      <alignment horizontal="right" vertical="center" wrapText="1"/>
    </xf>
    <xf numFmtId="203" fontId="48" fillId="6" borderId="0" xfId="19" applyNumberFormat="1" applyFont="1" applyFill="1" applyAlignment="1">
      <alignment horizontal="right" vertical="center" wrapText="1"/>
    </xf>
    <xf numFmtId="209" fontId="48" fillId="0" borderId="0" xfId="19" applyNumberFormat="1" applyFont="1" applyAlignment="1">
      <alignment horizontal="right" vertical="center" wrapText="1"/>
    </xf>
    <xf numFmtId="204" fontId="40" fillId="0" borderId="0" xfId="20" applyFont="1" applyFill="1" applyAlignment="1">
      <alignment vertical="center"/>
    </xf>
    <xf numFmtId="0" fontId="39" fillId="0" borderId="0" xfId="18" applyFont="1" applyAlignment="1">
      <alignment vertical="center"/>
    </xf>
    <xf numFmtId="210" fontId="40" fillId="0" borderId="0" xfId="18" applyNumberFormat="1" applyFont="1" applyAlignment="1">
      <alignment vertical="center"/>
    </xf>
    <xf numFmtId="9" fontId="40" fillId="0" borderId="0" xfId="18" applyNumberFormat="1" applyFont="1" applyAlignment="1">
      <alignment vertical="center"/>
    </xf>
    <xf numFmtId="211" fontId="40" fillId="0" borderId="0" xfId="18" applyNumberFormat="1" applyFont="1" applyAlignment="1">
      <alignment vertical="center"/>
    </xf>
    <xf numFmtId="212" fontId="40" fillId="0" borderId="0" xfId="18" applyNumberFormat="1" applyFont="1" applyAlignment="1">
      <alignment vertical="center"/>
    </xf>
    <xf numFmtId="213" fontId="40" fillId="0" borderId="0" xfId="21" applyNumberFormat="1" applyFont="1" applyAlignment="1">
      <alignment horizontal="right" vertical="center" wrapText="1"/>
    </xf>
    <xf numFmtId="0" fontId="42" fillId="2" borderId="0" xfId="22" applyFont="1" applyFill="1" applyAlignment="1">
      <alignment horizontal="left" vertical="center" wrapText="1"/>
    </xf>
    <xf numFmtId="0" fontId="43" fillId="2" borderId="0" xfId="22" applyFont="1" applyFill="1" applyAlignment="1">
      <alignment horizontal="center" vertical="center" wrapText="1"/>
    </xf>
    <xf numFmtId="0" fontId="41" fillId="0" borderId="0" xfId="22"/>
    <xf numFmtId="0" fontId="46" fillId="2" borderId="27" xfId="19" applyFont="1" applyFill="1" applyBorder="1" applyAlignment="1">
      <alignment wrapText="1"/>
    </xf>
    <xf numFmtId="0" fontId="47" fillId="2" borderId="27" xfId="19" applyFont="1" applyFill="1" applyBorder="1" applyAlignment="1">
      <alignment horizontal="right" vertical="center" wrapText="1"/>
    </xf>
    <xf numFmtId="0" fontId="48" fillId="2" borderId="28" xfId="19" applyFont="1" applyFill="1" applyBorder="1" applyAlignment="1">
      <alignment vertical="center" wrapText="1" indent="1"/>
    </xf>
    <xf numFmtId="167" fontId="48" fillId="7" borderId="28" xfId="19" applyNumberFormat="1" applyFont="1" applyFill="1" applyBorder="1" applyAlignment="1">
      <alignment horizontal="right" vertical="center" wrapText="1"/>
    </xf>
    <xf numFmtId="0" fontId="46" fillId="0" borderId="0" xfId="23">
      <alignment wrapText="1"/>
    </xf>
    <xf numFmtId="0" fontId="48" fillId="2" borderId="0" xfId="19" applyFont="1" applyFill="1" applyAlignment="1">
      <alignment vertical="center" wrapText="1" indent="1"/>
    </xf>
    <xf numFmtId="0" fontId="48" fillId="2" borderId="27" xfId="19" applyFont="1" applyFill="1" applyBorder="1" applyAlignment="1">
      <alignment vertical="center" wrapText="1" indent="1"/>
    </xf>
    <xf numFmtId="0" fontId="46" fillId="0" borderId="0" xfId="22" applyFont="1" applyAlignment="1">
      <alignment wrapText="1"/>
    </xf>
    <xf numFmtId="0" fontId="54" fillId="0" borderId="0" xfId="19" applyFont="1" applyAlignment="1">
      <alignment wrapText="1"/>
    </xf>
    <xf numFmtId="0" fontId="47" fillId="7" borderId="27" xfId="19" applyFont="1" applyFill="1" applyBorder="1" applyAlignment="1">
      <alignment horizontal="right" vertical="center" wrapText="1"/>
    </xf>
    <xf numFmtId="0" fontId="41" fillId="7" borderId="0" xfId="19" applyFill="1"/>
    <xf numFmtId="0" fontId="48" fillId="0" borderId="31" xfId="19" applyFont="1" applyBorder="1" applyAlignment="1">
      <alignment horizontal="left" vertical="center" wrapText="1"/>
    </xf>
    <xf numFmtId="0" fontId="48" fillId="0" borderId="31" xfId="19" applyFont="1" applyBorder="1" applyAlignment="1">
      <alignment horizontal="right" vertical="center" wrapText="1"/>
    </xf>
    <xf numFmtId="0" fontId="48" fillId="7" borderId="31" xfId="19" applyFont="1" applyFill="1" applyBorder="1" applyAlignment="1">
      <alignment horizontal="right" vertical="center" wrapText="1"/>
    </xf>
    <xf numFmtId="209" fontId="44" fillId="0" borderId="28" xfId="19" applyNumberFormat="1" applyFont="1" applyBorder="1" applyAlignment="1">
      <alignment horizontal="right" vertical="center" wrapText="1"/>
    </xf>
    <xf numFmtId="2" fontId="44" fillId="0" borderId="28" xfId="19" applyNumberFormat="1" applyFont="1" applyBorder="1" applyAlignment="1">
      <alignment horizontal="right" vertical="center" wrapText="1"/>
    </xf>
    <xf numFmtId="209" fontId="44" fillId="7" borderId="28" xfId="19" applyNumberFormat="1" applyFont="1" applyFill="1" applyBorder="1" applyAlignment="1">
      <alignment horizontal="right" vertical="center" wrapText="1"/>
    </xf>
    <xf numFmtId="0" fontId="44" fillId="0" borderId="28" xfId="19" applyFont="1" applyBorder="1" applyAlignment="1">
      <alignment horizontal="right" vertical="center" wrapText="1"/>
    </xf>
    <xf numFmtId="9" fontId="44" fillId="0" borderId="0" xfId="19" applyNumberFormat="1" applyFont="1" applyAlignment="1">
      <alignment horizontal="right" vertical="center" wrapText="1"/>
    </xf>
    <xf numFmtId="9" fontId="44" fillId="7" borderId="0" xfId="19" applyNumberFormat="1" applyFont="1" applyFill="1" applyAlignment="1">
      <alignment horizontal="right" vertical="center" wrapText="1"/>
    </xf>
    <xf numFmtId="0" fontId="54" fillId="0" borderId="0" xfId="23" applyFont="1">
      <alignment wrapText="1"/>
    </xf>
    <xf numFmtId="0" fontId="46" fillId="0" borderId="0" xfId="24">
      <alignment wrapText="1"/>
    </xf>
    <xf numFmtId="0" fontId="55" fillId="2" borderId="0" xfId="19" applyFont="1" applyFill="1" applyAlignment="1">
      <alignment wrapText="1"/>
    </xf>
    <xf numFmtId="167" fontId="44" fillId="0" borderId="31" xfId="19" applyNumberFormat="1" applyFont="1" applyBorder="1" applyAlignment="1">
      <alignment horizontal="right" vertical="center" wrapText="1"/>
    </xf>
    <xf numFmtId="167" fontId="44" fillId="0" borderId="27" xfId="19" applyNumberFormat="1" applyFont="1" applyBorder="1" applyAlignment="1">
      <alignment horizontal="right" vertical="center" wrapText="1"/>
    </xf>
    <xf numFmtId="0" fontId="48" fillId="2" borderId="27" xfId="22" applyFont="1" applyFill="1" applyBorder="1" applyAlignment="1">
      <alignment vertical="center" wrapText="1"/>
    </xf>
    <xf numFmtId="0" fontId="47" fillId="0" borderId="27" xfId="22" applyFont="1" applyBorder="1" applyAlignment="1">
      <alignment horizontal="right" vertical="center" wrapText="1"/>
    </xf>
    <xf numFmtId="0" fontId="44" fillId="0" borderId="27" xfId="22" applyFont="1" applyBorder="1" applyAlignment="1">
      <alignment horizontal="right" vertical="center" wrapText="1"/>
    </xf>
    <xf numFmtId="0" fontId="48" fillId="0" borderId="31" xfId="22" applyFont="1" applyBorder="1" applyAlignment="1">
      <alignment horizontal="left" vertical="center" wrapText="1"/>
    </xf>
    <xf numFmtId="214" fontId="48" fillId="0" borderId="31" xfId="22" applyNumberFormat="1" applyFont="1" applyBorder="1" applyAlignment="1">
      <alignment horizontal="right" vertical="center" wrapText="1"/>
    </xf>
    <xf numFmtId="0" fontId="48" fillId="0" borderId="31" xfId="22" applyFont="1" applyBorder="1" applyAlignment="1">
      <alignment horizontal="right" vertical="center" wrapText="1"/>
    </xf>
    <xf numFmtId="214" fontId="48" fillId="7" borderId="31" xfId="22" applyNumberFormat="1" applyFont="1" applyFill="1" applyBorder="1" applyAlignment="1">
      <alignment horizontal="right" vertical="center" wrapText="1"/>
    </xf>
    <xf numFmtId="0" fontId="44" fillId="2" borderId="0" xfId="22" applyFont="1" applyFill="1" applyAlignment="1">
      <alignment horizontal="right" vertical="center" wrapText="1"/>
    </xf>
    <xf numFmtId="0" fontId="44" fillId="2" borderId="28" xfId="22" applyFont="1" applyFill="1" applyBorder="1" applyAlignment="1">
      <alignment vertical="center" wrapText="1"/>
    </xf>
    <xf numFmtId="189" fontId="44" fillId="7" borderId="28" xfId="22" applyNumberFormat="1" applyFont="1" applyFill="1" applyBorder="1" applyAlignment="1">
      <alignment horizontal="right" vertical="center" wrapText="1"/>
    </xf>
    <xf numFmtId="0" fontId="44" fillId="0" borderId="0" xfId="22" applyFont="1" applyAlignment="1">
      <alignment horizontal="right" vertical="center" wrapText="1"/>
    </xf>
    <xf numFmtId="0" fontId="44" fillId="2" borderId="0" xfId="22" applyFont="1" applyFill="1" applyAlignment="1">
      <alignment vertical="center" wrapText="1"/>
    </xf>
    <xf numFmtId="9" fontId="44" fillId="0" borderId="0" xfId="22" applyNumberFormat="1" applyFont="1" applyAlignment="1">
      <alignment horizontal="right" vertical="center" wrapText="1"/>
    </xf>
    <xf numFmtId="9" fontId="44" fillId="7" borderId="0" xfId="22" applyNumberFormat="1" applyFont="1" applyFill="1" applyAlignment="1">
      <alignment horizontal="right" vertical="center" wrapText="1"/>
    </xf>
    <xf numFmtId="0" fontId="54" fillId="0" borderId="0" xfId="24" applyFont="1">
      <alignment wrapText="1"/>
    </xf>
    <xf numFmtId="9" fontId="44" fillId="7" borderId="0" xfId="25" applyFont="1" applyFill="1" applyAlignment="1">
      <alignment horizontal="right" vertical="center" wrapText="1"/>
    </xf>
    <xf numFmtId="0" fontId="48" fillId="2" borderId="0" xfId="22" applyFont="1" applyFill="1" applyAlignment="1">
      <alignment vertical="center" wrapText="1"/>
    </xf>
    <xf numFmtId="0" fontId="48" fillId="2" borderId="0" xfId="22" applyFont="1" applyFill="1" applyAlignment="1">
      <alignment horizontal="right" vertical="center" wrapText="1"/>
    </xf>
    <xf numFmtId="0" fontId="43" fillId="2" borderId="0" xfId="22" applyFont="1" applyFill="1" applyAlignment="1">
      <alignment horizontal="right" vertical="center" wrapText="1"/>
    </xf>
    <xf numFmtId="0" fontId="46" fillId="2" borderId="27" xfId="22" applyFont="1" applyFill="1" applyBorder="1" applyAlignment="1">
      <alignment wrapText="1"/>
    </xf>
    <xf numFmtId="0" fontId="47" fillId="2" borderId="27" xfId="22" applyFont="1" applyFill="1" applyBorder="1" applyAlignment="1">
      <alignment horizontal="right" vertical="center" wrapText="1"/>
    </xf>
    <xf numFmtId="167" fontId="44" fillId="6" borderId="28" xfId="22" applyNumberFormat="1" applyFont="1" applyFill="1" applyBorder="1" applyAlignment="1">
      <alignment horizontal="right" vertical="center" wrapText="1"/>
    </xf>
    <xf numFmtId="167" fontId="44" fillId="0" borderId="28" xfId="22" applyNumberFormat="1" applyFont="1" applyBorder="1" applyAlignment="1">
      <alignment horizontal="right" vertical="center" wrapText="1"/>
    </xf>
    <xf numFmtId="167" fontId="44" fillId="2" borderId="28" xfId="22" applyNumberFormat="1" applyFont="1" applyFill="1" applyBorder="1" applyAlignment="1">
      <alignment horizontal="right" vertical="center" wrapText="1"/>
    </xf>
    <xf numFmtId="0" fontId="48" fillId="2" borderId="0" xfId="22" applyFont="1" applyFill="1" applyAlignment="1">
      <alignment vertical="center" wrapText="1" indent="1"/>
    </xf>
    <xf numFmtId="167" fontId="48" fillId="6" borderId="0" xfId="22" applyNumberFormat="1" applyFont="1" applyFill="1" applyAlignment="1">
      <alignment horizontal="right" vertical="center" wrapText="1"/>
    </xf>
    <xf numFmtId="167" fontId="48" fillId="0" borderId="0" xfId="22" applyNumberFormat="1" applyFont="1" applyAlignment="1">
      <alignment horizontal="right" vertical="center" wrapText="1"/>
    </xf>
    <xf numFmtId="167" fontId="48" fillId="2" borderId="0" xfId="22" applyNumberFormat="1" applyFont="1" applyFill="1" applyAlignment="1">
      <alignment horizontal="right" vertical="center" wrapText="1"/>
    </xf>
    <xf numFmtId="167" fontId="44" fillId="0" borderId="0" xfId="22" applyNumberFormat="1" applyFont="1" applyAlignment="1">
      <alignment horizontal="right" vertical="center" wrapText="1"/>
    </xf>
    <xf numFmtId="167" fontId="44" fillId="6" borderId="0" xfId="22" applyNumberFormat="1" applyFont="1" applyFill="1" applyAlignment="1">
      <alignment horizontal="right" vertical="center" wrapText="1"/>
    </xf>
    <xf numFmtId="167" fontId="44" fillId="2" borderId="0" xfId="22" applyNumberFormat="1" applyFont="1" applyFill="1" applyAlignment="1">
      <alignment horizontal="right" vertical="center" wrapText="1"/>
    </xf>
    <xf numFmtId="0" fontId="44" fillId="2" borderId="27" xfId="22" applyFont="1" applyFill="1" applyBorder="1" applyAlignment="1">
      <alignment vertical="center" wrapText="1"/>
    </xf>
    <xf numFmtId="167" fontId="44" fillId="6" borderId="27" xfId="22" applyNumberFormat="1" applyFont="1" applyFill="1" applyBorder="1" applyAlignment="1">
      <alignment horizontal="right" vertical="center" wrapText="1"/>
    </xf>
    <xf numFmtId="167" fontId="44" fillId="0" borderId="27" xfId="22" applyNumberFormat="1" applyFont="1" applyBorder="1" applyAlignment="1">
      <alignment horizontal="right" vertical="center" wrapText="1"/>
    </xf>
    <xf numFmtId="167" fontId="44" fillId="2" borderId="27" xfId="22" applyNumberFormat="1" applyFont="1" applyFill="1" applyBorder="1" applyAlignment="1">
      <alignment horizontal="right" vertical="center" wrapText="1"/>
    </xf>
    <xf numFmtId="0" fontId="44" fillId="2" borderId="27" xfId="22" applyFont="1" applyFill="1" applyBorder="1" applyAlignment="1">
      <alignment horizontal="right" vertical="center" wrapText="1"/>
    </xf>
    <xf numFmtId="0" fontId="44" fillId="0" borderId="28" xfId="22" applyFont="1" applyBorder="1" applyAlignment="1">
      <alignment horizontal="right" vertical="center" wrapText="1"/>
    </xf>
    <xf numFmtId="0" fontId="44" fillId="2" borderId="28" xfId="22" applyFont="1" applyFill="1" applyBorder="1" applyAlignment="1">
      <alignment horizontal="right" vertical="center" wrapText="1"/>
    </xf>
    <xf numFmtId="0" fontId="48" fillId="0" borderId="0" xfId="22" applyFont="1" applyAlignment="1">
      <alignment horizontal="right" vertical="center" wrapText="1"/>
    </xf>
    <xf numFmtId="0" fontId="48" fillId="2" borderId="27" xfId="22" applyFont="1" applyFill="1" applyBorder="1" applyAlignment="1">
      <alignment vertical="center" wrapText="1" indent="1"/>
    </xf>
    <xf numFmtId="167" fontId="48" fillId="6" borderId="27" xfId="22" applyNumberFormat="1" applyFont="1" applyFill="1" applyBorder="1" applyAlignment="1">
      <alignment horizontal="right" vertical="center" wrapText="1"/>
    </xf>
    <xf numFmtId="167" fontId="48" fillId="0" borderId="27" xfId="22" applyNumberFormat="1" applyFont="1" applyBorder="1" applyAlignment="1">
      <alignment horizontal="right" vertical="center" wrapText="1"/>
    </xf>
    <xf numFmtId="167" fontId="48" fillId="2" borderId="27" xfId="22" applyNumberFormat="1" applyFont="1" applyFill="1" applyBorder="1" applyAlignment="1">
      <alignment horizontal="right" vertical="center" wrapText="1"/>
    </xf>
    <xf numFmtId="0" fontId="48" fillId="0" borderId="27" xfId="22" applyFont="1" applyBorder="1" applyAlignment="1">
      <alignment horizontal="right" vertical="center" wrapText="1"/>
    </xf>
    <xf numFmtId="0" fontId="48" fillId="2" borderId="27" xfId="22" applyFont="1" applyFill="1" applyBorder="1" applyAlignment="1">
      <alignment horizontal="right" vertical="center" wrapText="1"/>
    </xf>
    <xf numFmtId="0" fontId="44" fillId="2" borderId="31" xfId="22" applyFont="1" applyFill="1" applyBorder="1" applyAlignment="1">
      <alignment vertical="center" wrapText="1"/>
    </xf>
    <xf numFmtId="167" fontId="44" fillId="6" borderId="31" xfId="22" applyNumberFormat="1" applyFont="1" applyFill="1" applyBorder="1" applyAlignment="1">
      <alignment horizontal="right" vertical="center" wrapText="1"/>
    </xf>
    <xf numFmtId="167" fontId="44" fillId="0" borderId="31" xfId="22" applyNumberFormat="1" applyFont="1" applyBorder="1" applyAlignment="1">
      <alignment horizontal="right" vertical="center" wrapText="1"/>
    </xf>
    <xf numFmtId="167" fontId="44" fillId="2" borderId="31" xfId="22" applyNumberFormat="1" applyFont="1" applyFill="1" applyBorder="1" applyAlignment="1">
      <alignment horizontal="right" vertical="center" wrapText="1"/>
    </xf>
    <xf numFmtId="0" fontId="44" fillId="2" borderId="31" xfId="22" applyFont="1" applyFill="1" applyBorder="1" applyAlignment="1">
      <alignment horizontal="right" vertical="center" wrapText="1"/>
    </xf>
    <xf numFmtId="189" fontId="44" fillId="0" borderId="28" xfId="22" applyNumberFormat="1" applyFont="1" applyBorder="1" applyAlignment="1">
      <alignment horizontal="right" vertical="center" wrapText="1"/>
    </xf>
    <xf numFmtId="0" fontId="42" fillId="0" borderId="0" xfId="18" applyFont="1" applyAlignment="1">
      <alignment vertical="center"/>
    </xf>
    <xf numFmtId="215" fontId="40" fillId="0" borderId="0" xfId="18" applyNumberFormat="1" applyFont="1" applyAlignment="1">
      <alignment vertical="center"/>
    </xf>
    <xf numFmtId="186" fontId="43" fillId="2" borderId="0" xfId="19" applyNumberFormat="1" applyFont="1" applyFill="1" applyAlignment="1">
      <alignment horizontal="right" wrapText="1"/>
    </xf>
    <xf numFmtId="0" fontId="48" fillId="2" borderId="32" xfId="19" applyFont="1" applyFill="1" applyBorder="1" applyAlignment="1">
      <alignment vertical="center" wrapText="1"/>
    </xf>
    <xf numFmtId="167" fontId="48" fillId="6" borderId="33" xfId="19" applyNumberFormat="1" applyFont="1" applyFill="1" applyBorder="1" applyAlignment="1">
      <alignment horizontal="right" vertical="center" wrapText="1"/>
    </xf>
    <xf numFmtId="167" fontId="48" fillId="0" borderId="34" xfId="19" applyNumberFormat="1" applyFont="1" applyBorder="1" applyAlignment="1">
      <alignment horizontal="right" vertical="center" wrapText="1"/>
    </xf>
    <xf numFmtId="0" fontId="48" fillId="2" borderId="28" xfId="19" applyFont="1" applyFill="1" applyBorder="1" applyAlignment="1">
      <alignment horizontal="right" vertical="center" wrapText="1"/>
    </xf>
    <xf numFmtId="167" fontId="48" fillId="6" borderId="35" xfId="19" applyNumberFormat="1" applyFont="1" applyFill="1" applyBorder="1" applyAlignment="1">
      <alignment horizontal="right" vertical="center" wrapText="1"/>
    </xf>
    <xf numFmtId="167" fontId="48" fillId="0" borderId="36" xfId="19" applyNumberFormat="1" applyFont="1" applyBorder="1" applyAlignment="1">
      <alignment horizontal="right" vertical="center" wrapText="1"/>
    </xf>
    <xf numFmtId="167" fontId="44" fillId="6" borderId="33" xfId="19" applyNumberFormat="1" applyFont="1" applyFill="1" applyBorder="1" applyAlignment="1">
      <alignment horizontal="right" vertical="center" wrapText="1"/>
    </xf>
    <xf numFmtId="167" fontId="44" fillId="0" borderId="34" xfId="19" applyNumberFormat="1" applyFont="1" applyBorder="1" applyAlignment="1">
      <alignment horizontal="right" vertical="center" wrapText="1"/>
    </xf>
    <xf numFmtId="167" fontId="48" fillId="6" borderId="37" xfId="19" applyNumberFormat="1" applyFont="1" applyFill="1" applyBorder="1" applyAlignment="1">
      <alignment horizontal="right" vertical="center" wrapText="1"/>
    </xf>
    <xf numFmtId="167" fontId="48" fillId="0" borderId="38" xfId="19" applyNumberFormat="1" applyFont="1" applyBorder="1" applyAlignment="1">
      <alignment horizontal="right" vertical="center" wrapText="1"/>
    </xf>
    <xf numFmtId="216" fontId="48" fillId="2" borderId="0" xfId="19" applyNumberFormat="1" applyFont="1" applyFill="1" applyAlignment="1">
      <alignment vertical="center" wrapText="1"/>
    </xf>
    <xf numFmtId="167" fontId="44" fillId="6" borderId="34" xfId="19" applyNumberFormat="1" applyFont="1" applyFill="1" applyBorder="1" applyAlignment="1">
      <alignment horizontal="right" vertical="center" wrapText="1"/>
    </xf>
    <xf numFmtId="0" fontId="48" fillId="2" borderId="1" xfId="19" applyFont="1" applyFill="1" applyBorder="1" applyAlignment="1">
      <alignment wrapText="1"/>
    </xf>
    <xf numFmtId="167" fontId="48" fillId="6" borderId="1" xfId="19" applyNumberFormat="1" applyFont="1" applyFill="1" applyBorder="1" applyAlignment="1">
      <alignment horizontal="right" vertical="center" wrapText="1"/>
    </xf>
    <xf numFmtId="0" fontId="48" fillId="2" borderId="1" xfId="19" applyFont="1" applyFill="1" applyBorder="1" applyAlignment="1">
      <alignment vertical="center" wrapText="1"/>
    </xf>
    <xf numFmtId="167" fontId="48" fillId="6" borderId="39" xfId="19" applyNumberFormat="1" applyFont="1" applyFill="1" applyBorder="1" applyAlignment="1">
      <alignment horizontal="right" vertical="center" wrapText="1"/>
    </xf>
    <xf numFmtId="0" fontId="56" fillId="2" borderId="1" xfId="19" applyFont="1" applyFill="1" applyBorder="1" applyAlignment="1">
      <alignment horizontal="right" vertical="center" wrapText="1"/>
    </xf>
    <xf numFmtId="0" fontId="44" fillId="2" borderId="3" xfId="19" applyFont="1" applyFill="1" applyBorder="1" applyAlignment="1">
      <alignment vertical="center" wrapText="1"/>
    </xf>
    <xf numFmtId="167" fontId="44" fillId="6" borderId="3" xfId="19" applyNumberFormat="1" applyFont="1" applyFill="1" applyBorder="1" applyAlignment="1">
      <alignment horizontal="right" vertical="center" wrapText="1"/>
    </xf>
    <xf numFmtId="0" fontId="44" fillId="2" borderId="3" xfId="19" applyFont="1" applyFill="1" applyBorder="1" applyAlignment="1">
      <alignment horizontal="right" vertical="center" wrapText="1"/>
    </xf>
    <xf numFmtId="216" fontId="48" fillId="2" borderId="27" xfId="19" applyNumberFormat="1" applyFont="1" applyFill="1" applyBorder="1" applyAlignment="1">
      <alignment vertical="center" wrapText="1"/>
    </xf>
    <xf numFmtId="217" fontId="48" fillId="2" borderId="0" xfId="19" applyNumberFormat="1" applyFont="1" applyFill="1" applyAlignment="1">
      <alignment horizontal="right" vertical="center" wrapText="1"/>
    </xf>
    <xf numFmtId="0" fontId="48" fillId="2" borderId="40" xfId="19" applyFont="1" applyFill="1" applyBorder="1" applyAlignment="1">
      <alignment vertical="center" wrapText="1"/>
    </xf>
    <xf numFmtId="209" fontId="48" fillId="6" borderId="41" xfId="19" applyNumberFormat="1" applyFont="1" applyFill="1" applyBorder="1" applyAlignment="1">
      <alignment horizontal="right" vertical="center" wrapText="1"/>
    </xf>
    <xf numFmtId="209" fontId="48" fillId="0" borderId="42" xfId="19" applyNumberFormat="1" applyFont="1" applyBorder="1" applyAlignment="1">
      <alignment horizontal="right" vertical="center" wrapText="1"/>
    </xf>
    <xf numFmtId="209" fontId="48" fillId="2" borderId="28" xfId="19" applyNumberFormat="1" applyFont="1" applyFill="1" applyBorder="1" applyAlignment="1">
      <alignment horizontal="right" vertical="center" wrapText="1"/>
    </xf>
    <xf numFmtId="209" fontId="48" fillId="2" borderId="32" xfId="19" applyNumberFormat="1" applyFont="1" applyFill="1" applyBorder="1" applyAlignment="1">
      <alignment vertical="center" wrapText="1"/>
    </xf>
    <xf numFmtId="209" fontId="48" fillId="6" borderId="42" xfId="19" applyNumberFormat="1" applyFont="1" applyFill="1" applyBorder="1" applyAlignment="1">
      <alignment horizontal="right" vertical="center" wrapText="1"/>
    </xf>
    <xf numFmtId="209" fontId="48" fillId="2" borderId="3" xfId="19" applyNumberFormat="1" applyFont="1" applyFill="1" applyBorder="1" applyAlignment="1">
      <alignment horizontal="right" vertical="center" wrapText="1"/>
    </xf>
    <xf numFmtId="0" fontId="48" fillId="6" borderId="37" xfId="19" applyFont="1" applyFill="1" applyBorder="1" applyAlignment="1">
      <alignment horizontal="right" vertical="center" wrapText="1"/>
    </xf>
    <xf numFmtId="0" fontId="48" fillId="0" borderId="38" xfId="19" applyFont="1" applyBorder="1" applyAlignment="1">
      <alignment horizontal="right" vertical="center" wrapText="1"/>
    </xf>
    <xf numFmtId="0" fontId="48" fillId="6" borderId="38" xfId="19" applyFont="1" applyFill="1" applyBorder="1" applyAlignment="1">
      <alignment horizontal="right" vertical="center" wrapText="1"/>
    </xf>
    <xf numFmtId="9" fontId="48" fillId="6" borderId="37" xfId="19" applyNumberFormat="1" applyFont="1" applyFill="1" applyBorder="1" applyAlignment="1">
      <alignment horizontal="right" vertical="center" wrapText="1"/>
    </xf>
    <xf numFmtId="9" fontId="48" fillId="0" borderId="38" xfId="19" applyNumberFormat="1" applyFont="1" applyBorder="1" applyAlignment="1">
      <alignment horizontal="right" vertical="center" wrapText="1"/>
    </xf>
    <xf numFmtId="9" fontId="48" fillId="6" borderId="38" xfId="19" applyNumberFormat="1" applyFont="1" applyFill="1" applyBorder="1" applyAlignment="1">
      <alignment horizontal="right" vertical="center" wrapText="1"/>
    </xf>
    <xf numFmtId="9" fontId="48" fillId="2" borderId="0" xfId="19" applyNumberFormat="1" applyFont="1" applyFill="1" applyAlignment="1">
      <alignment horizontal="right" vertical="center" wrapText="1"/>
    </xf>
    <xf numFmtId="218" fontId="57" fillId="6" borderId="0" xfId="19" applyNumberFormat="1" applyFont="1" applyFill="1" applyAlignment="1">
      <alignment wrapText="1"/>
    </xf>
    <xf numFmtId="10" fontId="48" fillId="0" borderId="0" xfId="25" applyNumberFormat="1" applyFont="1" applyAlignment="1">
      <alignment horizontal="right" vertical="center" wrapText="1"/>
    </xf>
    <xf numFmtId="10" fontId="48" fillId="7" borderId="0" xfId="25" applyNumberFormat="1" applyFont="1" applyFill="1" applyAlignment="1">
      <alignment horizontal="right" vertical="center" wrapText="1"/>
    </xf>
    <xf numFmtId="10" fontId="48" fillId="2" borderId="0" xfId="25" applyNumberFormat="1" applyFont="1" applyFill="1" applyAlignment="1">
      <alignment horizontal="right" vertical="center" wrapText="1"/>
    </xf>
    <xf numFmtId="0" fontId="48" fillId="6" borderId="28" xfId="19" applyFont="1" applyFill="1" applyBorder="1" applyAlignment="1">
      <alignment horizontal="right" vertical="center" wrapText="1"/>
    </xf>
    <xf numFmtId="9" fontId="48" fillId="6" borderId="0" xfId="19" applyNumberFormat="1" applyFont="1" applyFill="1" applyAlignment="1">
      <alignment horizontal="right" vertical="center" wrapText="1"/>
    </xf>
    <xf numFmtId="9" fontId="48" fillId="2" borderId="0" xfId="19" applyNumberFormat="1" applyFont="1" applyFill="1" applyAlignment="1">
      <alignment vertical="center" wrapText="1"/>
    </xf>
    <xf numFmtId="167" fontId="48" fillId="2" borderId="0" xfId="19" applyNumberFormat="1" applyFont="1" applyFill="1" applyAlignment="1">
      <alignment vertical="center" wrapText="1"/>
    </xf>
    <xf numFmtId="209" fontId="48" fillId="6" borderId="0" xfId="19" applyNumberFormat="1" applyFont="1" applyFill="1" applyAlignment="1">
      <alignment horizontal="right" vertical="center" wrapText="1"/>
    </xf>
    <xf numFmtId="209" fontId="48" fillId="2" borderId="0" xfId="19" applyNumberFormat="1" applyFont="1" applyFill="1" applyAlignment="1">
      <alignment vertical="center" wrapText="1"/>
    </xf>
    <xf numFmtId="0" fontId="51" fillId="2" borderId="0" xfId="19" applyFont="1" applyFill="1" applyAlignment="1">
      <alignment vertical="center" wrapText="1"/>
    </xf>
    <xf numFmtId="176" fontId="48" fillId="6" borderId="28" xfId="19" applyNumberFormat="1" applyFont="1" applyFill="1" applyBorder="1" applyAlignment="1">
      <alignment horizontal="right" vertical="center" wrapText="1"/>
    </xf>
    <xf numFmtId="176" fontId="48" fillId="2" borderId="28" xfId="19" applyNumberFormat="1" applyFont="1" applyFill="1" applyBorder="1" applyAlignment="1">
      <alignment horizontal="right" vertical="center" wrapText="1"/>
    </xf>
    <xf numFmtId="176" fontId="48" fillId="6" borderId="38" xfId="19" applyNumberFormat="1" applyFont="1" applyFill="1" applyBorder="1" applyAlignment="1">
      <alignment horizontal="right" vertical="center" wrapText="1"/>
    </xf>
    <xf numFmtId="176" fontId="48" fillId="2" borderId="0" xfId="19" applyNumberFormat="1" applyFont="1" applyFill="1" applyAlignment="1">
      <alignment horizontal="right" vertical="center" wrapText="1"/>
    </xf>
    <xf numFmtId="176" fontId="48" fillId="6" borderId="0" xfId="19" applyNumberFormat="1" applyFont="1" applyFill="1" applyAlignment="1">
      <alignment horizontal="right" vertical="center" wrapText="1"/>
    </xf>
    <xf numFmtId="201" fontId="48" fillId="2" borderId="0" xfId="19" applyNumberFormat="1" applyFont="1" applyFill="1" applyAlignment="1">
      <alignment horizontal="right" vertical="center" wrapText="1"/>
    </xf>
    <xf numFmtId="0" fontId="40" fillId="2" borderId="0" xfId="18" applyFont="1" applyFill="1" applyAlignment="1">
      <alignment vertical="center" wrapText="1"/>
    </xf>
    <xf numFmtId="215" fontId="40" fillId="0" borderId="0" xfId="18" applyNumberFormat="1" applyFont="1" applyAlignment="1">
      <alignment horizontal="right" vertical="center"/>
    </xf>
    <xf numFmtId="9" fontId="48" fillId="0" borderId="0" xfId="18" applyNumberFormat="1" applyFont="1" applyAlignment="1">
      <alignment horizontal="right" vertical="center"/>
    </xf>
    <xf numFmtId="0" fontId="42" fillId="0" borderId="0" xfId="18" applyFont="1" applyAlignment="1">
      <alignment vertical="top"/>
    </xf>
    <xf numFmtId="0" fontId="44" fillId="2" borderId="27" xfId="19" applyFont="1" applyFill="1" applyBorder="1" applyAlignment="1">
      <alignment vertical="center" wrapText="1"/>
    </xf>
    <xf numFmtId="167" fontId="48" fillId="6" borderId="34" xfId="19" applyNumberFormat="1" applyFont="1" applyFill="1" applyBorder="1" applyAlignment="1">
      <alignment horizontal="right" vertical="center" wrapText="1"/>
    </xf>
    <xf numFmtId="167" fontId="48" fillId="6" borderId="38" xfId="19" applyNumberFormat="1" applyFont="1" applyFill="1" applyBorder="1" applyAlignment="1">
      <alignment horizontal="right" vertical="center" wrapText="1"/>
    </xf>
    <xf numFmtId="0" fontId="48" fillId="2" borderId="43" xfId="19" applyFont="1" applyFill="1" applyBorder="1" applyAlignment="1">
      <alignment vertical="center" wrapText="1"/>
    </xf>
    <xf numFmtId="167" fontId="48" fillId="6" borderId="36" xfId="19" applyNumberFormat="1" applyFont="1" applyFill="1" applyBorder="1" applyAlignment="1">
      <alignment horizontal="right" vertical="center" wrapText="1"/>
    </xf>
    <xf numFmtId="0" fontId="56" fillId="2" borderId="0" xfId="19" applyFont="1" applyFill="1" applyAlignment="1">
      <alignment horizontal="right" vertical="center" wrapText="1"/>
    </xf>
    <xf numFmtId="0" fontId="58" fillId="2" borderId="0" xfId="19" applyFont="1" applyFill="1" applyAlignment="1">
      <alignment horizontal="right" vertical="center" wrapText="1"/>
    </xf>
    <xf numFmtId="0" fontId="43" fillId="2" borderId="27" xfId="19" applyFont="1" applyFill="1" applyBorder="1" applyAlignment="1">
      <alignment horizontal="right" wrapText="1"/>
    </xf>
    <xf numFmtId="176" fontId="48" fillId="6" borderId="27" xfId="19" applyNumberFormat="1" applyFont="1" applyFill="1" applyBorder="1" applyAlignment="1">
      <alignment horizontal="right" vertical="center" wrapText="1"/>
    </xf>
    <xf numFmtId="176" fontId="48" fillId="2" borderId="27" xfId="19" applyNumberFormat="1" applyFont="1" applyFill="1" applyBorder="1" applyAlignment="1">
      <alignment horizontal="right" vertical="center" wrapText="1"/>
    </xf>
    <xf numFmtId="176" fontId="44" fillId="6" borderId="28" xfId="19" applyNumberFormat="1" applyFont="1" applyFill="1" applyBorder="1" applyAlignment="1">
      <alignment horizontal="right" vertical="center" wrapText="1"/>
    </xf>
    <xf numFmtId="176" fontId="44" fillId="2" borderId="28" xfId="19" applyNumberFormat="1" applyFont="1" applyFill="1" applyBorder="1" applyAlignment="1">
      <alignment horizontal="right" vertical="center" wrapText="1"/>
    </xf>
    <xf numFmtId="176" fontId="48" fillId="6" borderId="34" xfId="19" applyNumberFormat="1" applyFont="1" applyFill="1" applyBorder="1" applyAlignment="1">
      <alignment horizontal="right" vertical="center" wrapText="1"/>
    </xf>
    <xf numFmtId="176" fontId="48" fillId="6" borderId="36" xfId="19" applyNumberFormat="1" applyFont="1" applyFill="1" applyBorder="1" applyAlignment="1">
      <alignment horizontal="right" vertical="center" wrapText="1"/>
    </xf>
    <xf numFmtId="0" fontId="40" fillId="0" borderId="0" xfId="18" applyFont="1" applyAlignment="1">
      <alignment horizontal="right" vertical="center"/>
    </xf>
    <xf numFmtId="0" fontId="59" fillId="0" borderId="0" xfId="19" applyFont="1"/>
    <xf numFmtId="0" fontId="60" fillId="0" borderId="27" xfId="18" applyFont="1" applyBorder="1" applyAlignment="1">
      <alignment vertical="center"/>
    </xf>
    <xf numFmtId="0" fontId="43" fillId="2" borderId="27" xfId="19" applyFont="1" applyFill="1" applyBorder="1" applyAlignment="1">
      <alignment horizontal="right" vertical="center" wrapText="1"/>
    </xf>
    <xf numFmtId="219" fontId="40" fillId="0" borderId="0" xfId="18" applyNumberFormat="1" applyFont="1" applyAlignment="1">
      <alignment vertical="center"/>
    </xf>
    <xf numFmtId="216" fontId="48" fillId="2" borderId="0" xfId="19" applyNumberFormat="1" applyFont="1" applyFill="1" applyAlignment="1">
      <alignment horizontal="right" vertical="center" wrapText="1"/>
    </xf>
    <xf numFmtId="0" fontId="44" fillId="2" borderId="0" xfId="19" applyFont="1" applyFill="1" applyAlignment="1">
      <alignment wrapText="1"/>
    </xf>
    <xf numFmtId="167" fontId="48" fillId="9" borderId="0" xfId="19" applyNumberFormat="1" applyFont="1" applyFill="1" applyAlignment="1">
      <alignment horizontal="right" vertical="center" wrapText="1"/>
    </xf>
    <xf numFmtId="0" fontId="48" fillId="0" borderId="28" xfId="19" applyFont="1" applyBorder="1" applyAlignment="1">
      <alignment vertical="center" wrapText="1"/>
    </xf>
    <xf numFmtId="209" fontId="48" fillId="0" borderId="42" xfId="19" applyNumberFormat="1" applyFont="1" applyBorder="1" applyAlignment="1">
      <alignment wrapText="1"/>
    </xf>
    <xf numFmtId="209" fontId="41" fillId="0" borderId="0" xfId="19" applyNumberFormat="1"/>
    <xf numFmtId="209" fontId="48" fillId="6" borderId="3" xfId="19" applyNumberFormat="1" applyFont="1" applyFill="1" applyBorder="1" applyAlignment="1">
      <alignment wrapText="1"/>
    </xf>
    <xf numFmtId="209" fontId="48" fillId="0" borderId="3" xfId="19" applyNumberFormat="1" applyFont="1" applyBorder="1" applyAlignment="1">
      <alignment wrapText="1"/>
    </xf>
    <xf numFmtId="200" fontId="48" fillId="6" borderId="0" xfId="19" applyNumberFormat="1" applyFont="1" applyFill="1" applyAlignment="1">
      <alignment wrapText="1"/>
    </xf>
    <xf numFmtId="200" fontId="48" fillId="0" borderId="0" xfId="19" applyNumberFormat="1" applyFont="1" applyAlignment="1">
      <alignment wrapText="1"/>
    </xf>
    <xf numFmtId="171" fontId="48" fillId="6" borderId="0" xfId="19" applyNumberFormat="1" applyFont="1" applyFill="1" applyAlignment="1">
      <alignment wrapText="1"/>
    </xf>
    <xf numFmtId="171" fontId="48" fillId="0" borderId="0" xfId="19" applyNumberFormat="1" applyFont="1" applyAlignment="1">
      <alignment wrapText="1"/>
    </xf>
    <xf numFmtId="9" fontId="48" fillId="6" borderId="0" xfId="19" applyNumberFormat="1" applyFont="1" applyFill="1" applyAlignment="1">
      <alignment wrapText="1"/>
    </xf>
    <xf numFmtId="9" fontId="48" fillId="0" borderId="0" xfId="19" applyNumberFormat="1" applyFont="1" applyAlignment="1">
      <alignment wrapText="1"/>
    </xf>
    <xf numFmtId="9" fontId="41" fillId="0" borderId="0" xfId="19" applyNumberFormat="1"/>
    <xf numFmtId="164" fontId="48" fillId="6" borderId="0" xfId="19" applyNumberFormat="1" applyFont="1" applyFill="1" applyAlignment="1">
      <alignment wrapText="1"/>
    </xf>
    <xf numFmtId="164" fontId="48" fillId="0" borderId="0" xfId="19" applyNumberFormat="1" applyFont="1" applyAlignment="1">
      <alignment wrapText="1"/>
    </xf>
    <xf numFmtId="10" fontId="48" fillId="9" borderId="0" xfId="25" applyNumberFormat="1" applyFont="1" applyFill="1" applyAlignment="1">
      <alignment horizontal="right" vertical="center" wrapText="1"/>
    </xf>
    <xf numFmtId="10" fontId="40" fillId="9" borderId="0" xfId="18" applyNumberFormat="1" applyFont="1" applyFill="1" applyAlignment="1">
      <alignment horizontal="right" vertical="center"/>
    </xf>
    <xf numFmtId="0" fontId="43" fillId="0" borderId="0" xfId="19" applyFont="1" applyAlignment="1">
      <alignment horizontal="right" wrapText="1"/>
    </xf>
    <xf numFmtId="171" fontId="48" fillId="0" borderId="28" xfId="19" applyNumberFormat="1" applyFont="1" applyBorder="1" applyAlignment="1">
      <alignment horizontal="right" vertical="center" wrapText="1"/>
    </xf>
    <xf numFmtId="171" fontId="48" fillId="0" borderId="0" xfId="19" applyNumberFormat="1" applyFont="1" applyAlignment="1">
      <alignment horizontal="right" vertical="center" wrapText="1"/>
    </xf>
    <xf numFmtId="0" fontId="40" fillId="0" borderId="0" xfId="18" applyFont="1" applyAlignment="1">
      <alignment vertical="center" wrapText="1"/>
    </xf>
    <xf numFmtId="0" fontId="44" fillId="2" borderId="27" xfId="26" applyFont="1" applyFill="1" applyBorder="1" applyAlignment="1">
      <alignment vertical="center" wrapText="1"/>
    </xf>
    <xf numFmtId="0" fontId="48" fillId="2" borderId="28" xfId="26" applyFont="1" applyFill="1" applyBorder="1" applyAlignment="1">
      <alignment vertical="center" wrapText="1"/>
    </xf>
    <xf numFmtId="0" fontId="48" fillId="6" borderId="28" xfId="19" applyFont="1" applyFill="1" applyBorder="1" applyAlignment="1">
      <alignment wrapText="1"/>
    </xf>
    <xf numFmtId="167" fontId="48" fillId="0" borderId="28" xfId="19" applyNumberFormat="1" applyFont="1" applyBorder="1" applyAlignment="1">
      <alignment wrapText="1"/>
    </xf>
    <xf numFmtId="0" fontId="48" fillId="0" borderId="28" xfId="19" applyFont="1" applyBorder="1" applyAlignment="1">
      <alignment wrapText="1"/>
    </xf>
    <xf numFmtId="167" fontId="48" fillId="6" borderId="28" xfId="19" applyNumberFormat="1" applyFont="1" applyFill="1" applyBorder="1" applyAlignment="1">
      <alignment wrapText="1"/>
    </xf>
    <xf numFmtId="1" fontId="48" fillId="0" borderId="28" xfId="19" applyNumberFormat="1" applyFont="1" applyBorder="1" applyAlignment="1">
      <alignment wrapText="1"/>
    </xf>
    <xf numFmtId="0" fontId="48" fillId="2" borderId="0" xfId="26" applyFont="1" applyFill="1" applyAlignment="1">
      <alignment vertical="center" wrapText="1"/>
    </xf>
    <xf numFmtId="220" fontId="48" fillId="6" borderId="27" xfId="20" applyNumberFormat="1" applyFont="1" applyFill="1" applyBorder="1" applyAlignment="1">
      <alignment horizontal="right" vertical="center" wrapText="1"/>
    </xf>
    <xf numFmtId="1" fontId="48" fillId="2" borderId="27" xfId="19" applyNumberFormat="1" applyFont="1" applyFill="1" applyBorder="1" applyAlignment="1">
      <alignment horizontal="right" vertical="center" wrapText="1"/>
    </xf>
    <xf numFmtId="0" fontId="44" fillId="2" borderId="28" xfId="26" applyFont="1" applyFill="1" applyBorder="1" applyAlignment="1">
      <alignment vertical="center" wrapText="1"/>
    </xf>
    <xf numFmtId="1" fontId="44" fillId="2" borderId="28" xfId="19" applyNumberFormat="1" applyFont="1" applyFill="1" applyBorder="1" applyAlignment="1">
      <alignment horizontal="right" vertical="center" wrapText="1"/>
    </xf>
    <xf numFmtId="0" fontId="42" fillId="0" borderId="0" xfId="18" applyFont="1" applyAlignment="1">
      <alignment horizontal="left" vertical="center" wrapText="1"/>
    </xf>
    <xf numFmtId="186" fontId="43" fillId="2" borderId="0" xfId="26" applyNumberFormat="1" applyFont="1" applyFill="1" applyAlignment="1">
      <alignment horizontal="right" vertical="center" wrapText="1"/>
    </xf>
    <xf numFmtId="0" fontId="59" fillId="0" borderId="0" xfId="26" applyFont="1"/>
    <xf numFmtId="0" fontId="47" fillId="0" borderId="27" xfId="18" applyFont="1" applyBorder="1" applyAlignment="1">
      <alignment horizontal="right" vertical="center"/>
    </xf>
    <xf numFmtId="0" fontId="47" fillId="2" borderId="27" xfId="27" applyFont="1" applyFill="1" applyBorder="1" applyAlignment="1">
      <alignment horizontal="right" wrapText="1"/>
    </xf>
    <xf numFmtId="215" fontId="40" fillId="7" borderId="28" xfId="18" applyNumberFormat="1" applyFont="1" applyFill="1" applyBorder="1" applyAlignment="1">
      <alignment horizontal="right" vertical="center"/>
    </xf>
    <xf numFmtId="215" fontId="40" fillId="0" borderId="28" xfId="18" applyNumberFormat="1" applyFont="1" applyBorder="1" applyAlignment="1">
      <alignment horizontal="right" vertical="center"/>
    </xf>
    <xf numFmtId="167" fontId="48" fillId="0" borderId="28" xfId="26" applyNumberFormat="1" applyFont="1" applyBorder="1" applyAlignment="1">
      <alignment horizontal="right" vertical="center" wrapText="1"/>
    </xf>
    <xf numFmtId="0" fontId="48" fillId="2" borderId="27" xfId="26" applyFont="1" applyFill="1" applyBorder="1" applyAlignment="1">
      <alignment vertical="center" wrapText="1"/>
    </xf>
    <xf numFmtId="215" fontId="40" fillId="7" borderId="27" xfId="18" applyNumberFormat="1" applyFont="1" applyFill="1" applyBorder="1" applyAlignment="1">
      <alignment horizontal="right" vertical="center"/>
    </xf>
    <xf numFmtId="215" fontId="40" fillId="0" borderId="27" xfId="18" applyNumberFormat="1" applyFont="1" applyBorder="1" applyAlignment="1">
      <alignment horizontal="right" vertical="center"/>
    </xf>
    <xf numFmtId="215" fontId="50" fillId="7" borderId="28" xfId="18" applyNumberFormat="1" applyFont="1" applyFill="1" applyBorder="1" applyAlignment="1">
      <alignment horizontal="right" vertical="center"/>
    </xf>
    <xf numFmtId="215" fontId="50" fillId="0" borderId="28" xfId="18" applyNumberFormat="1" applyFont="1" applyBorder="1" applyAlignment="1">
      <alignment horizontal="right" vertical="center"/>
    </xf>
    <xf numFmtId="215" fontId="40" fillId="7" borderId="0" xfId="18" applyNumberFormat="1" applyFont="1" applyFill="1" applyAlignment="1">
      <alignment horizontal="right" vertical="center"/>
    </xf>
    <xf numFmtId="215" fontId="40" fillId="9" borderId="0" xfId="18" applyNumberFormat="1" applyFont="1" applyFill="1" applyAlignment="1">
      <alignment horizontal="right" vertical="center"/>
    </xf>
    <xf numFmtId="167" fontId="48" fillId="0" borderId="0" xfId="26" applyNumberFormat="1" applyFont="1" applyAlignment="1">
      <alignment horizontal="right" vertical="center" wrapText="1"/>
    </xf>
    <xf numFmtId="167" fontId="48" fillId="7" borderId="27" xfId="26" applyNumberFormat="1" applyFont="1" applyFill="1" applyBorder="1" applyAlignment="1">
      <alignment horizontal="right" vertical="center" wrapText="1"/>
    </xf>
    <xf numFmtId="0" fontId="48" fillId="2" borderId="27" xfId="26" applyFont="1" applyFill="1" applyBorder="1" applyAlignment="1">
      <alignment wrapText="1"/>
    </xf>
    <xf numFmtId="167" fontId="48" fillId="0" borderId="27" xfId="26" applyNumberFormat="1" applyFont="1" applyBorder="1" applyAlignment="1">
      <alignment horizontal="right" vertical="center" wrapText="1"/>
    </xf>
    <xf numFmtId="0" fontId="44" fillId="2" borderId="0" xfId="26" applyFont="1" applyFill="1" applyAlignment="1">
      <alignment wrapText="1"/>
    </xf>
    <xf numFmtId="215" fontId="50" fillId="7" borderId="0" xfId="18" applyNumberFormat="1" applyFont="1" applyFill="1" applyAlignment="1">
      <alignment horizontal="right" vertical="center"/>
    </xf>
    <xf numFmtId="215" fontId="50" fillId="0" borderId="0" xfId="18" applyNumberFormat="1" applyFont="1" applyAlignment="1">
      <alignment horizontal="right" vertical="center"/>
    </xf>
    <xf numFmtId="0" fontId="48" fillId="2" borderId="0" xfId="26" applyFont="1" applyFill="1" applyAlignment="1">
      <alignment wrapText="1"/>
    </xf>
    <xf numFmtId="221" fontId="40" fillId="0" borderId="0" xfId="18" applyNumberFormat="1" applyFont="1" applyAlignment="1">
      <alignment horizontal="right" vertical="center"/>
    </xf>
    <xf numFmtId="0" fontId="51" fillId="2" borderId="27" xfId="26" applyFont="1" applyFill="1" applyBorder="1" applyAlignment="1">
      <alignment vertical="center" wrapText="1"/>
    </xf>
    <xf numFmtId="186" fontId="43" fillId="2" borderId="0" xfId="26" applyNumberFormat="1" applyFont="1" applyFill="1" applyAlignment="1">
      <alignment horizontal="right" wrapText="1"/>
    </xf>
    <xf numFmtId="0" fontId="44" fillId="2" borderId="27" xfId="26" applyFont="1" applyFill="1" applyBorder="1" applyAlignment="1">
      <alignment horizontal="right" wrapText="1"/>
    </xf>
    <xf numFmtId="0" fontId="48" fillId="0" borderId="28" xfId="26" applyFont="1" applyBorder="1" applyAlignment="1">
      <alignment vertical="center" wrapText="1"/>
    </xf>
    <xf numFmtId="209" fontId="48" fillId="7" borderId="28" xfId="25" applyNumberFormat="1" applyFont="1" applyFill="1" applyBorder="1" applyAlignment="1">
      <alignment horizontal="right" vertical="center" wrapText="1"/>
    </xf>
    <xf numFmtId="209" fontId="48" fillId="2" borderId="28" xfId="25" applyNumberFormat="1" applyFont="1" applyFill="1" applyBorder="1" applyAlignment="1">
      <alignment horizontal="right" vertical="center" wrapText="1"/>
    </xf>
    <xf numFmtId="211" fontId="48" fillId="2" borderId="0" xfId="18" quotePrefix="1" applyNumberFormat="1" applyFont="1" applyFill="1" applyAlignment="1">
      <alignment horizontal="right" vertical="center"/>
    </xf>
    <xf numFmtId="0" fontId="48" fillId="0" borderId="0" xfId="26" applyFont="1" applyAlignment="1">
      <alignment vertical="center" wrapText="1"/>
    </xf>
    <xf numFmtId="200" fontId="48" fillId="7" borderId="0" xfId="26" applyNumberFormat="1" applyFont="1" applyFill="1" applyAlignment="1">
      <alignment horizontal="right" vertical="center" wrapText="1"/>
    </xf>
    <xf numFmtId="200" fontId="48" fillId="2" borderId="0" xfId="26" applyNumberFormat="1" applyFont="1" applyFill="1" applyAlignment="1">
      <alignment horizontal="right" vertical="center" wrapText="1"/>
    </xf>
    <xf numFmtId="222" fontId="40" fillId="0" borderId="0" xfId="18" applyNumberFormat="1" applyFont="1" applyAlignment="1">
      <alignment horizontal="right" vertical="center" wrapText="1"/>
    </xf>
    <xf numFmtId="9" fontId="48" fillId="7" borderId="0" xfId="25" applyFont="1" applyFill="1" applyBorder="1" applyAlignment="1">
      <alignment horizontal="right" vertical="center" wrapText="1"/>
    </xf>
    <xf numFmtId="9" fontId="48" fillId="2" borderId="0" xfId="25" applyFont="1" applyFill="1" applyAlignment="1">
      <alignment horizontal="right" vertical="center" wrapText="1"/>
    </xf>
    <xf numFmtId="9" fontId="40" fillId="0" borderId="0" xfId="18" applyNumberFormat="1" applyFont="1" applyAlignment="1">
      <alignment horizontal="right" vertical="center"/>
    </xf>
    <xf numFmtId="217" fontId="48" fillId="7" borderId="0" xfId="26" applyNumberFormat="1" applyFont="1" applyFill="1" applyAlignment="1">
      <alignment horizontal="right" vertical="center" wrapText="1"/>
    </xf>
    <xf numFmtId="217" fontId="48" fillId="2" borderId="0" xfId="26" applyNumberFormat="1" applyFont="1" applyFill="1" applyAlignment="1">
      <alignment horizontal="right" vertical="center" wrapText="1"/>
    </xf>
    <xf numFmtId="0" fontId="47" fillId="2" borderId="27" xfId="26" applyFont="1" applyFill="1" applyBorder="1" applyAlignment="1">
      <alignment horizontal="right" wrapText="1"/>
    </xf>
    <xf numFmtId="200" fontId="48" fillId="7" borderId="0" xfId="25" applyNumberFormat="1" applyFont="1" applyFill="1" applyAlignment="1">
      <alignment horizontal="right" vertical="center" wrapText="1"/>
    </xf>
    <xf numFmtId="200" fontId="48" fillId="9" borderId="0" xfId="25" applyNumberFormat="1" applyFont="1" applyFill="1" applyAlignment="1">
      <alignment horizontal="right" vertical="center" wrapText="1"/>
    </xf>
    <xf numFmtId="210" fontId="48" fillId="2" borderId="0" xfId="26" applyNumberFormat="1" applyFont="1" applyFill="1" applyAlignment="1">
      <alignment horizontal="right" vertical="center" wrapText="1"/>
    </xf>
    <xf numFmtId="0" fontId="43" fillId="0" borderId="0" xfId="26" applyFont="1" applyAlignment="1">
      <alignment horizontal="right" wrapText="1"/>
    </xf>
    <xf numFmtId="210" fontId="48" fillId="7" borderId="28" xfId="26" applyNumberFormat="1" applyFont="1" applyFill="1" applyBorder="1" applyAlignment="1">
      <alignment horizontal="right" vertical="center" wrapText="1"/>
    </xf>
    <xf numFmtId="210" fontId="48" fillId="2" borderId="28" xfId="26" applyNumberFormat="1" applyFont="1" applyFill="1" applyBorder="1" applyAlignment="1">
      <alignment horizontal="right" vertical="center" wrapText="1"/>
    </xf>
    <xf numFmtId="210" fontId="48" fillId="7" borderId="0" xfId="26" applyNumberFormat="1" applyFont="1" applyFill="1" applyAlignment="1">
      <alignment horizontal="right" vertical="center" wrapText="1"/>
    </xf>
    <xf numFmtId="0" fontId="41" fillId="0" borderId="0" xfId="26"/>
    <xf numFmtId="186" fontId="43" fillId="0" borderId="0" xfId="26" applyNumberFormat="1" applyFont="1" applyAlignment="1">
      <alignment horizontal="right" wrapText="1"/>
    </xf>
    <xf numFmtId="0" fontId="43" fillId="2" borderId="0" xfId="27" applyFont="1" applyFill="1" applyAlignment="1">
      <alignment horizontal="right" wrapText="1"/>
    </xf>
    <xf numFmtId="167" fontId="48" fillId="7" borderId="0" xfId="26" applyNumberFormat="1" applyFont="1" applyFill="1" applyAlignment="1">
      <alignment horizontal="right" vertical="center" wrapText="1"/>
    </xf>
    <xf numFmtId="0" fontId="48" fillId="2" borderId="0" xfId="26" applyFont="1" applyFill="1" applyAlignment="1">
      <alignment horizontal="right" vertical="center" wrapText="1"/>
    </xf>
    <xf numFmtId="178" fontId="48" fillId="7" borderId="40" xfId="26" applyNumberFormat="1" applyFont="1" applyFill="1" applyBorder="1" applyAlignment="1">
      <alignment horizontal="right" vertical="center" wrapText="1"/>
    </xf>
    <xf numFmtId="178" fontId="48" fillId="0" borderId="34" xfId="26" applyNumberFormat="1" applyFont="1" applyBorder="1" applyAlignment="1">
      <alignment horizontal="right" vertical="center" wrapText="1"/>
    </xf>
    <xf numFmtId="0" fontId="48" fillId="2" borderId="28" xfId="26" applyFont="1" applyFill="1" applyBorder="1" applyAlignment="1">
      <alignment horizontal="right" vertical="center" wrapText="1"/>
    </xf>
    <xf numFmtId="178" fontId="48" fillId="7" borderId="28" xfId="26" applyNumberFormat="1" applyFont="1" applyFill="1" applyBorder="1" applyAlignment="1">
      <alignment horizontal="right" vertical="center" wrapText="1"/>
    </xf>
    <xf numFmtId="178" fontId="48" fillId="2" borderId="28" xfId="26" applyNumberFormat="1" applyFont="1" applyFill="1" applyBorder="1" applyAlignment="1">
      <alignment horizontal="right" vertical="center" wrapText="1"/>
    </xf>
    <xf numFmtId="198" fontId="48" fillId="7" borderId="32" xfId="26" applyNumberFormat="1" applyFont="1" applyFill="1" applyBorder="1" applyAlignment="1">
      <alignment horizontal="right" vertical="center" wrapText="1"/>
    </xf>
    <xf numFmtId="198" fontId="48" fillId="0" borderId="38" xfId="26" applyNumberFormat="1" applyFont="1" applyBorder="1" applyAlignment="1">
      <alignment horizontal="right" vertical="center" wrapText="1"/>
    </xf>
    <xf numFmtId="198" fontId="48" fillId="7" borderId="0" xfId="26" applyNumberFormat="1" applyFont="1" applyFill="1" applyAlignment="1">
      <alignment horizontal="right" vertical="center" wrapText="1"/>
    </xf>
    <xf numFmtId="223" fontId="48" fillId="0" borderId="0" xfId="26" applyNumberFormat="1" applyFont="1" applyAlignment="1">
      <alignment horizontal="right" vertical="center" wrapText="1"/>
    </xf>
    <xf numFmtId="180" fontId="48" fillId="7" borderId="32" xfId="26" applyNumberFormat="1" applyFont="1" applyFill="1" applyBorder="1" applyAlignment="1">
      <alignment horizontal="right" vertical="center" wrapText="1"/>
    </xf>
    <xf numFmtId="201" fontId="48" fillId="0" borderId="38" xfId="26" applyNumberFormat="1" applyFont="1" applyBorder="1" applyAlignment="1">
      <alignment horizontal="right" vertical="center" wrapText="1"/>
    </xf>
    <xf numFmtId="180" fontId="48" fillId="7" borderId="0" xfId="26" applyNumberFormat="1" applyFont="1" applyFill="1" applyAlignment="1">
      <alignment horizontal="right" vertical="center" wrapText="1"/>
    </xf>
    <xf numFmtId="180" fontId="48" fillId="2" borderId="0" xfId="26" applyNumberFormat="1" applyFont="1" applyFill="1" applyAlignment="1">
      <alignment horizontal="right" vertical="center" wrapText="1"/>
    </xf>
    <xf numFmtId="0" fontId="43" fillId="2" borderId="0" xfId="26" applyFont="1" applyFill="1" applyAlignment="1">
      <alignment horizontal="right" wrapText="1"/>
    </xf>
    <xf numFmtId="210" fontId="44" fillId="7" borderId="28" xfId="26" applyNumberFormat="1" applyFont="1" applyFill="1" applyBorder="1" applyAlignment="1">
      <alignment horizontal="right" vertical="center" wrapText="1"/>
    </xf>
    <xf numFmtId="210" fontId="44" fillId="2" borderId="28" xfId="26" applyNumberFormat="1" applyFont="1" applyFill="1" applyBorder="1" applyAlignment="1">
      <alignment horizontal="right" vertical="center" wrapText="1"/>
    </xf>
    <xf numFmtId="210" fontId="48" fillId="9" borderId="0" xfId="26" applyNumberFormat="1" applyFont="1" applyFill="1" applyAlignment="1">
      <alignment horizontal="right" vertical="center" wrapText="1"/>
    </xf>
    <xf numFmtId="0" fontId="40" fillId="7" borderId="0" xfId="18" applyFont="1" applyFill="1" applyAlignment="1">
      <alignment vertical="center"/>
    </xf>
    <xf numFmtId="200" fontId="40" fillId="0" borderId="0" xfId="18" applyNumberFormat="1" applyFont="1" applyAlignment="1">
      <alignment vertical="center"/>
    </xf>
    <xf numFmtId="9" fontId="48" fillId="2" borderId="0" xfId="26" applyNumberFormat="1" applyFont="1" applyFill="1" applyAlignment="1">
      <alignment horizontal="right" vertical="center" wrapText="1"/>
    </xf>
    <xf numFmtId="0" fontId="40" fillId="0" borderId="0" xfId="28" applyFont="1" applyAlignment="1">
      <alignment vertical="center"/>
    </xf>
    <xf numFmtId="215" fontId="40" fillId="0" borderId="0" xfId="28" applyNumberFormat="1" applyFont="1" applyAlignment="1">
      <alignment horizontal="right" vertical="center" wrapText="1"/>
    </xf>
    <xf numFmtId="0" fontId="50" fillId="0" borderId="27" xfId="28" applyFont="1" applyBorder="1" applyAlignment="1">
      <alignment vertical="center"/>
    </xf>
    <xf numFmtId="0" fontId="41" fillId="0" borderId="0" xfId="26" applyAlignment="1">
      <alignment horizontal="right" wrapText="1"/>
    </xf>
    <xf numFmtId="0" fontId="48" fillId="2" borderId="0" xfId="26" applyFont="1" applyFill="1" applyAlignment="1">
      <alignment horizontal="left" vertical="center" wrapText="1" indent="1"/>
    </xf>
    <xf numFmtId="170" fontId="48" fillId="7" borderId="28" xfId="26" applyNumberFormat="1" applyFont="1" applyFill="1" applyBorder="1" applyAlignment="1">
      <alignment horizontal="right" vertical="center" wrapText="1"/>
    </xf>
    <xf numFmtId="167" fontId="48" fillId="2" borderId="28" xfId="26" applyNumberFormat="1" applyFont="1" applyFill="1" applyBorder="1" applyAlignment="1">
      <alignment horizontal="right" vertical="center" wrapText="1"/>
    </xf>
    <xf numFmtId="0" fontId="40" fillId="0" borderId="0" xfId="28" applyFont="1" applyAlignment="1">
      <alignment horizontal="right" vertical="center" wrapText="1"/>
    </xf>
    <xf numFmtId="0" fontId="48" fillId="2" borderId="27" xfId="26" applyFont="1" applyFill="1" applyBorder="1" applyAlignment="1">
      <alignment horizontal="left" vertical="center" wrapText="1" indent="1"/>
    </xf>
    <xf numFmtId="167" fontId="48" fillId="7" borderId="1" xfId="26" applyNumberFormat="1" applyFont="1" applyFill="1" applyBorder="1" applyAlignment="1">
      <alignment horizontal="right" vertical="center" wrapText="1"/>
    </xf>
    <xf numFmtId="167" fontId="48" fillId="2" borderId="27" xfId="26" applyNumberFormat="1" applyFont="1" applyFill="1" applyBorder="1" applyAlignment="1">
      <alignment horizontal="right" vertical="center" wrapText="1"/>
    </xf>
    <xf numFmtId="0" fontId="44" fillId="2" borderId="28" xfId="26" applyFont="1" applyFill="1" applyBorder="1" applyAlignment="1">
      <alignment horizontal="left" vertical="center" wrapText="1"/>
    </xf>
    <xf numFmtId="167" fontId="44" fillId="7" borderId="3" xfId="26" applyNumberFormat="1" applyFont="1" applyFill="1" applyBorder="1" applyAlignment="1">
      <alignment horizontal="right" vertical="center" wrapText="1"/>
    </xf>
    <xf numFmtId="167" fontId="44" fillId="0" borderId="28" xfId="26" applyNumberFormat="1" applyFont="1" applyBorder="1" applyAlignment="1">
      <alignment horizontal="right" vertical="center" wrapText="1"/>
    </xf>
    <xf numFmtId="167" fontId="44" fillId="2" borderId="28" xfId="26" applyNumberFormat="1" applyFont="1" applyFill="1" applyBorder="1" applyAlignment="1">
      <alignment horizontal="right" vertical="center" wrapText="1"/>
    </xf>
    <xf numFmtId="215" fontId="40" fillId="9" borderId="0" xfId="28" applyNumberFormat="1" applyFont="1" applyFill="1" applyAlignment="1">
      <alignment horizontal="right" vertical="center" wrapText="1"/>
    </xf>
    <xf numFmtId="0" fontId="48" fillId="2" borderId="0" xfId="26" applyFont="1" applyFill="1" applyAlignment="1">
      <alignment horizontal="left" vertical="center" wrapText="1" indent="2"/>
    </xf>
    <xf numFmtId="167" fontId="48" fillId="2" borderId="0" xfId="26" applyNumberFormat="1" applyFont="1" applyFill="1" applyAlignment="1">
      <alignment horizontal="right" vertical="center" wrapText="1"/>
    </xf>
    <xf numFmtId="215" fontId="62" fillId="0" borderId="0" xfId="26" applyNumberFormat="1" applyFont="1" applyAlignment="1">
      <alignment horizontal="right" vertical="center" wrapText="1"/>
    </xf>
    <xf numFmtId="0" fontId="48" fillId="2" borderId="27" xfId="26" applyFont="1" applyFill="1" applyBorder="1" applyAlignment="1">
      <alignment horizontal="left" vertical="center" wrapText="1" indent="2"/>
    </xf>
    <xf numFmtId="0" fontId="44" fillId="2" borderId="0" xfId="26" applyFont="1" applyFill="1" applyAlignment="1">
      <alignment horizontal="right" vertical="center" wrapText="1"/>
    </xf>
    <xf numFmtId="215" fontId="50" fillId="0" borderId="0" xfId="28" applyNumberFormat="1" applyFont="1" applyAlignment="1">
      <alignment horizontal="right" vertical="center" wrapText="1"/>
    </xf>
    <xf numFmtId="0" fontId="44" fillId="2" borderId="28" xfId="26" applyFont="1" applyFill="1" applyBorder="1" applyAlignment="1">
      <alignment horizontal="left" vertical="center" wrapText="1" indent="1"/>
    </xf>
    <xf numFmtId="167" fontId="48" fillId="7" borderId="3" xfId="26" applyNumberFormat="1" applyFont="1" applyFill="1" applyBorder="1" applyAlignment="1">
      <alignment horizontal="right" vertical="center" wrapText="1"/>
    </xf>
    <xf numFmtId="0" fontId="48" fillId="2" borderId="31" xfId="26" applyFont="1" applyFill="1" applyBorder="1" applyAlignment="1">
      <alignment horizontal="left" vertical="center" wrapText="1" indent="1"/>
    </xf>
    <xf numFmtId="167" fontId="48" fillId="7" borderId="31" xfId="26" applyNumberFormat="1" applyFont="1" applyFill="1" applyBorder="1" applyAlignment="1">
      <alignment horizontal="right" vertical="center" wrapText="1"/>
    </xf>
    <xf numFmtId="167" fontId="48" fillId="0" borderId="31" xfId="26" applyNumberFormat="1" applyFont="1" applyBorder="1" applyAlignment="1">
      <alignment horizontal="right" vertical="center" wrapText="1"/>
    </xf>
    <xf numFmtId="167" fontId="48" fillId="2" borderId="31" xfId="26" applyNumberFormat="1" applyFont="1" applyFill="1" applyBorder="1" applyAlignment="1">
      <alignment horizontal="right" vertical="center" wrapText="1"/>
    </xf>
    <xf numFmtId="0" fontId="44" fillId="2" borderId="0" xfId="26" applyFont="1" applyFill="1" applyAlignment="1">
      <alignment vertical="center" wrapText="1"/>
    </xf>
    <xf numFmtId="167" fontId="44" fillId="7" borderId="0" xfId="26" applyNumberFormat="1" applyFont="1" applyFill="1" applyAlignment="1">
      <alignment horizontal="right" vertical="center" wrapText="1"/>
    </xf>
    <xf numFmtId="167" fontId="44" fillId="0" borderId="0" xfId="26" applyNumberFormat="1" applyFont="1" applyAlignment="1">
      <alignment horizontal="right" vertical="center" wrapText="1"/>
    </xf>
    <xf numFmtId="167" fontId="44" fillId="0" borderId="1" xfId="26" applyNumberFormat="1" applyFont="1" applyBorder="1" applyAlignment="1">
      <alignment horizontal="right" vertical="center" wrapText="1"/>
    </xf>
    <xf numFmtId="167" fontId="44" fillId="2" borderId="0" xfId="26" applyNumberFormat="1" applyFont="1" applyFill="1" applyAlignment="1">
      <alignment horizontal="right" vertical="center" wrapText="1"/>
    </xf>
    <xf numFmtId="215" fontId="63" fillId="0" borderId="0" xfId="26" applyNumberFormat="1" applyFont="1" applyAlignment="1">
      <alignment horizontal="right" vertical="center" wrapText="1"/>
    </xf>
    <xf numFmtId="224" fontId="48" fillId="2" borderId="28" xfId="25" applyNumberFormat="1" applyFont="1" applyFill="1" applyBorder="1" applyAlignment="1">
      <alignment horizontal="right" vertical="center" wrapText="1"/>
    </xf>
    <xf numFmtId="218" fontId="48" fillId="7" borderId="0" xfId="26" applyNumberFormat="1" applyFont="1" applyFill="1" applyAlignment="1">
      <alignment wrapText="1"/>
    </xf>
    <xf numFmtId="218" fontId="48" fillId="0" borderId="0" xfId="26" applyNumberFormat="1" applyFont="1" applyAlignment="1">
      <alignment wrapText="1"/>
    </xf>
    <xf numFmtId="10" fontId="48" fillId="0" borderId="0" xfId="25" applyNumberFormat="1" applyFont="1" applyAlignment="1">
      <alignment wrapText="1"/>
    </xf>
    <xf numFmtId="0" fontId="46" fillId="0" borderId="1" xfId="26" applyFont="1" applyBorder="1" applyAlignment="1">
      <alignment wrapText="1"/>
    </xf>
    <xf numFmtId="0" fontId="46" fillId="2" borderId="1" xfId="26" applyFont="1" applyFill="1" applyBorder="1" applyAlignment="1">
      <alignment wrapText="1"/>
    </xf>
    <xf numFmtId="209" fontId="48" fillId="7" borderId="3" xfId="26" applyNumberFormat="1" applyFont="1" applyFill="1" applyBorder="1" applyAlignment="1">
      <alignment horizontal="right" vertical="center" wrapText="1"/>
    </xf>
    <xf numFmtId="178" fontId="48" fillId="2" borderId="3" xfId="26" applyNumberFormat="1" applyFont="1" applyFill="1" applyBorder="1" applyAlignment="1">
      <alignment wrapText="1"/>
    </xf>
    <xf numFmtId="186" fontId="48" fillId="7" borderId="0" xfId="26" applyNumberFormat="1" applyFont="1" applyFill="1" applyAlignment="1">
      <alignment horizontal="right" vertical="center" wrapText="1"/>
    </xf>
    <xf numFmtId="186" fontId="47" fillId="2" borderId="0" xfId="26" applyNumberFormat="1" applyFont="1" applyFill="1" applyAlignment="1">
      <alignment horizontal="right" vertical="center" wrapText="1"/>
    </xf>
    <xf numFmtId="0" fontId="48" fillId="2" borderId="0" xfId="26" applyFont="1" applyFill="1" applyAlignment="1">
      <alignment horizontal="left" vertical="center" wrapText="1"/>
    </xf>
    <xf numFmtId="9" fontId="48" fillId="7" borderId="0" xfId="26" applyNumberFormat="1" applyFont="1" applyFill="1" applyAlignment="1">
      <alignment horizontal="right" vertical="center" wrapText="1"/>
    </xf>
    <xf numFmtId="225" fontId="48" fillId="2" borderId="0" xfId="26" applyNumberFormat="1" applyFont="1" applyFill="1" applyAlignment="1">
      <alignment wrapText="1"/>
    </xf>
    <xf numFmtId="0" fontId="48" fillId="7" borderId="0" xfId="26" applyFont="1" applyFill="1" applyAlignment="1">
      <alignment horizontal="right" vertical="center" wrapText="1"/>
    </xf>
    <xf numFmtId="171" fontId="48" fillId="2" borderId="0" xfId="26" applyNumberFormat="1" applyFont="1" applyFill="1" applyAlignment="1">
      <alignment horizontal="right" vertical="center" wrapText="1"/>
    </xf>
    <xf numFmtId="171" fontId="48" fillId="7" borderId="28" xfId="26" applyNumberFormat="1" applyFont="1" applyFill="1" applyBorder="1" applyAlignment="1">
      <alignment horizontal="right" vertical="center" wrapText="1"/>
    </xf>
    <xf numFmtId="171" fontId="48" fillId="0" borderId="28" xfId="26" applyNumberFormat="1" applyFont="1" applyBorder="1" applyAlignment="1">
      <alignment horizontal="right" vertical="center" wrapText="1"/>
    </xf>
    <xf numFmtId="171" fontId="48" fillId="7" borderId="0" xfId="26" applyNumberFormat="1" applyFont="1" applyFill="1" applyAlignment="1">
      <alignment horizontal="right" vertical="center" wrapText="1"/>
    </xf>
    <xf numFmtId="171" fontId="48" fillId="0" borderId="0" xfId="26" applyNumberFormat="1" applyFont="1" applyAlignment="1">
      <alignment horizontal="right" vertical="center" wrapText="1"/>
    </xf>
    <xf numFmtId="215" fontId="40" fillId="0" borderId="0" xfId="28" applyNumberFormat="1" applyFont="1" applyAlignment="1">
      <alignment horizontal="right" vertical="center"/>
    </xf>
    <xf numFmtId="0" fontId="40" fillId="0" borderId="0" xfId="18" applyFont="1" applyAlignment="1">
      <alignment horizontal="center" vertical="center"/>
    </xf>
    <xf numFmtId="0" fontId="47" fillId="2" borderId="27" xfId="26" applyFont="1" applyFill="1" applyBorder="1" applyAlignment="1">
      <alignment horizontal="right" vertical="center" wrapText="1"/>
    </xf>
    <xf numFmtId="217" fontId="40" fillId="7" borderId="28" xfId="26" applyNumberFormat="1" applyFont="1" applyFill="1" applyBorder="1" applyAlignment="1">
      <alignment horizontal="right" vertical="center" wrapText="1"/>
    </xf>
    <xf numFmtId="217" fontId="40" fillId="0" borderId="28" xfId="26" applyNumberFormat="1" applyFont="1" applyBorder="1" applyAlignment="1">
      <alignment horizontal="right" vertical="center" wrapText="1"/>
    </xf>
    <xf numFmtId="215" fontId="40" fillId="0" borderId="28" xfId="26" applyNumberFormat="1" applyFont="1" applyBorder="1" applyAlignment="1">
      <alignment vertical="center" wrapText="1"/>
    </xf>
    <xf numFmtId="217" fontId="40" fillId="2" borderId="28" xfId="26" applyNumberFormat="1" applyFont="1" applyFill="1" applyBorder="1" applyAlignment="1">
      <alignment horizontal="right" vertical="center" wrapText="1"/>
    </xf>
    <xf numFmtId="217" fontId="40" fillId="7" borderId="27" xfId="26" applyNumberFormat="1" applyFont="1" applyFill="1" applyBorder="1" applyAlignment="1">
      <alignment horizontal="right" vertical="center" wrapText="1"/>
    </xf>
    <xf numFmtId="217" fontId="40" fillId="0" borderId="27" xfId="26" applyNumberFormat="1" applyFont="1" applyBorder="1" applyAlignment="1">
      <alignment horizontal="right" vertical="center" wrapText="1"/>
    </xf>
    <xf numFmtId="215" fontId="40" fillId="0" borderId="27" xfId="26" applyNumberFormat="1" applyFont="1" applyBorder="1" applyAlignment="1">
      <alignment vertical="center" wrapText="1"/>
    </xf>
    <xf numFmtId="217" fontId="40" fillId="2" borderId="27" xfId="26" applyNumberFormat="1" applyFont="1" applyFill="1" applyBorder="1" applyAlignment="1">
      <alignment horizontal="right" vertical="center" wrapText="1"/>
    </xf>
    <xf numFmtId="217" fontId="50" fillId="7" borderId="28" xfId="26" applyNumberFormat="1" applyFont="1" applyFill="1" applyBorder="1" applyAlignment="1">
      <alignment horizontal="right" vertical="center" wrapText="1"/>
    </xf>
    <xf numFmtId="217" fontId="50" fillId="0" borderId="28" xfId="26" applyNumberFormat="1" applyFont="1" applyBorder="1" applyAlignment="1">
      <alignment horizontal="right" vertical="center" wrapText="1"/>
    </xf>
    <xf numFmtId="215" fontId="50" fillId="0" borderId="28" xfId="26" applyNumberFormat="1" applyFont="1" applyBorder="1" applyAlignment="1">
      <alignment vertical="center" wrapText="1"/>
    </xf>
    <xf numFmtId="217" fontId="50" fillId="2" borderId="28" xfId="26" applyNumberFormat="1" applyFont="1" applyFill="1" applyBorder="1" applyAlignment="1">
      <alignment horizontal="right" vertical="center" wrapText="1"/>
    </xf>
    <xf numFmtId="217" fontId="40" fillId="7" borderId="0" xfId="26" applyNumberFormat="1" applyFont="1" applyFill="1" applyAlignment="1">
      <alignment horizontal="right" vertical="center" wrapText="1"/>
    </xf>
    <xf numFmtId="217" fontId="40" fillId="0" borderId="0" xfId="26" applyNumberFormat="1" applyFont="1" applyAlignment="1">
      <alignment horizontal="right" vertical="center" wrapText="1"/>
    </xf>
    <xf numFmtId="215" fontId="40" fillId="0" borderId="0" xfId="26" applyNumberFormat="1" applyFont="1" applyAlignment="1">
      <alignment vertical="center" wrapText="1"/>
    </xf>
    <xf numFmtId="217" fontId="50" fillId="7" borderId="0" xfId="26" applyNumberFormat="1" applyFont="1" applyFill="1" applyAlignment="1">
      <alignment horizontal="right" vertical="center" wrapText="1"/>
    </xf>
    <xf numFmtId="217" fontId="50" fillId="0" borderId="0" xfId="26" applyNumberFormat="1" applyFont="1" applyAlignment="1">
      <alignment horizontal="right" vertical="center" wrapText="1"/>
    </xf>
    <xf numFmtId="215" fontId="50" fillId="0" borderId="0" xfId="26" applyNumberFormat="1" applyFont="1" applyAlignment="1">
      <alignment vertical="center" wrapText="1"/>
    </xf>
    <xf numFmtId="217" fontId="40" fillId="2" borderId="0" xfId="26" applyNumberFormat="1" applyFont="1" applyFill="1" applyAlignment="1">
      <alignment horizontal="right" vertical="center" wrapText="1"/>
    </xf>
    <xf numFmtId="0" fontId="40" fillId="0" borderId="0" xfId="26" applyFont="1" applyAlignment="1">
      <alignment vertical="center" wrapText="1"/>
    </xf>
    <xf numFmtId="0" fontId="58" fillId="2" borderId="0" xfId="26" applyFont="1" applyFill="1" applyAlignment="1">
      <alignment horizontal="right" wrapText="1"/>
    </xf>
    <xf numFmtId="200" fontId="48" fillId="7" borderId="44" xfId="26" applyNumberFormat="1" applyFont="1" applyFill="1" applyBorder="1" applyAlignment="1">
      <alignment horizontal="right" vertical="center" wrapText="1"/>
    </xf>
    <xf numFmtId="200" fontId="48" fillId="0" borderId="44" xfId="26" applyNumberFormat="1" applyFont="1" applyBorder="1" applyAlignment="1">
      <alignment horizontal="right" vertical="center" wrapText="1"/>
    </xf>
    <xf numFmtId="200" fontId="44" fillId="2" borderId="0" xfId="26" applyNumberFormat="1" applyFont="1" applyFill="1" applyAlignment="1">
      <alignment horizontal="right" vertical="center" wrapText="1"/>
    </xf>
    <xf numFmtId="200" fontId="48" fillId="2" borderId="0" xfId="26" applyNumberFormat="1" applyFont="1" applyFill="1" applyAlignment="1">
      <alignment vertical="center" wrapText="1"/>
    </xf>
    <xf numFmtId="176" fontId="48" fillId="2" borderId="44" xfId="26" applyNumberFormat="1" applyFont="1" applyFill="1" applyBorder="1" applyAlignment="1">
      <alignment horizontal="right" vertical="center" wrapText="1"/>
    </xf>
    <xf numFmtId="0" fontId="47" fillId="2" borderId="45" xfId="26" applyFont="1" applyFill="1" applyBorder="1" applyAlignment="1">
      <alignment horizontal="right" wrapText="1"/>
    </xf>
    <xf numFmtId="0" fontId="47" fillId="0" borderId="45" xfId="26" applyFont="1" applyBorder="1" applyAlignment="1">
      <alignment horizontal="right" wrapText="1"/>
    </xf>
    <xf numFmtId="219" fontId="48" fillId="7" borderId="0" xfId="26" applyNumberFormat="1" applyFont="1" applyFill="1" applyAlignment="1">
      <alignment horizontal="right" vertical="center" wrapText="1"/>
    </xf>
    <xf numFmtId="219" fontId="48" fillId="0" borderId="0" xfId="26" applyNumberFormat="1" applyFont="1" applyAlignment="1">
      <alignment horizontal="right" vertical="center" wrapText="1"/>
    </xf>
    <xf numFmtId="0" fontId="56" fillId="2" borderId="0" xfId="26" applyFont="1" applyFill="1" applyAlignment="1">
      <alignment horizontal="right" wrapText="1"/>
    </xf>
    <xf numFmtId="0" fontId="42" fillId="0" borderId="0" xfId="28" applyFont="1" applyAlignment="1">
      <alignment horizontal="left" vertical="top" wrapText="1"/>
    </xf>
    <xf numFmtId="0" fontId="64" fillId="2" borderId="0" xfId="26" applyFont="1" applyFill="1" applyAlignment="1">
      <alignment vertical="center" wrapText="1"/>
    </xf>
    <xf numFmtId="0" fontId="64" fillId="0" borderId="0" xfId="26" applyFont="1" applyAlignment="1">
      <alignment vertical="center" wrapText="1"/>
    </xf>
    <xf numFmtId="0" fontId="42" fillId="2" borderId="0" xfId="26" applyFont="1" applyFill="1" applyAlignment="1">
      <alignment horizontal="left" vertical="top" wrapText="1"/>
    </xf>
    <xf numFmtId="0" fontId="43" fillId="0" borderId="0" xfId="28" applyFont="1" applyAlignment="1">
      <alignment horizontal="right" wrapText="1"/>
    </xf>
    <xf numFmtId="0" fontId="51" fillId="2" borderId="27" xfId="26" applyFont="1" applyFill="1" applyBorder="1" applyAlignment="1">
      <alignment horizontal="left" vertical="top" wrapText="1"/>
    </xf>
    <xf numFmtId="0" fontId="47" fillId="0" borderId="27" xfId="26" applyFont="1" applyBorder="1" applyAlignment="1">
      <alignment horizontal="right" wrapText="1"/>
    </xf>
    <xf numFmtId="0" fontId="47" fillId="0" borderId="0" xfId="28" applyFont="1" applyAlignment="1">
      <alignment horizontal="right" wrapText="1"/>
    </xf>
    <xf numFmtId="0" fontId="48" fillId="2" borderId="28" xfId="26" applyFont="1" applyFill="1" applyBorder="1" applyAlignment="1">
      <alignment horizontal="left" vertical="center" wrapText="1"/>
    </xf>
    <xf numFmtId="167" fontId="48" fillId="7" borderId="28" xfId="26" applyNumberFormat="1" applyFont="1" applyFill="1" applyBorder="1" applyAlignment="1">
      <alignment horizontal="right" vertical="center" wrapText="1"/>
    </xf>
    <xf numFmtId="215" fontId="48" fillId="0" borderId="0" xfId="26" applyNumberFormat="1" applyFont="1" applyAlignment="1">
      <alignment horizontal="right" vertical="center" wrapText="1"/>
    </xf>
    <xf numFmtId="0" fontId="48" fillId="2" borderId="27" xfId="26" applyFont="1" applyFill="1" applyBorder="1" applyAlignment="1">
      <alignment horizontal="left" vertical="center" wrapText="1"/>
    </xf>
    <xf numFmtId="167" fontId="44" fillId="7" borderId="28" xfId="26" applyNumberFormat="1" applyFont="1" applyFill="1" applyBorder="1" applyAlignment="1">
      <alignment horizontal="right" vertical="center" wrapText="1"/>
    </xf>
    <xf numFmtId="215" fontId="44" fillId="0" borderId="0" xfId="26" applyNumberFormat="1" applyFont="1" applyAlignment="1">
      <alignment horizontal="right" vertical="center" wrapText="1"/>
    </xf>
    <xf numFmtId="215" fontId="50" fillId="0" borderId="0" xfId="18" applyNumberFormat="1" applyFont="1" applyAlignment="1">
      <alignment vertical="center"/>
    </xf>
    <xf numFmtId="0" fontId="48" fillId="0" borderId="0" xfId="26" applyFont="1" applyAlignment="1">
      <alignment horizontal="right" vertical="center" wrapText="1"/>
    </xf>
    <xf numFmtId="0" fontId="48" fillId="0" borderId="27" xfId="26" applyFont="1" applyBorder="1" applyAlignment="1">
      <alignment vertical="center" wrapText="1"/>
    </xf>
    <xf numFmtId="0" fontId="40" fillId="0" borderId="0" xfId="28" applyFont="1" applyAlignment="1">
      <alignment vertical="center" wrapText="1"/>
    </xf>
    <xf numFmtId="0" fontId="48" fillId="9" borderId="28" xfId="26" applyFont="1" applyFill="1" applyBorder="1" applyAlignment="1">
      <alignment vertical="center" wrapText="1"/>
    </xf>
    <xf numFmtId="209" fontId="48" fillId="7" borderId="28" xfId="26" applyNumberFormat="1" applyFont="1" applyFill="1" applyBorder="1" applyAlignment="1">
      <alignment horizontal="right" vertical="center" wrapText="1"/>
    </xf>
    <xf numFmtId="209" fontId="48" fillId="0" borderId="28" xfId="26" applyNumberFormat="1" applyFont="1" applyBorder="1" applyAlignment="1">
      <alignment horizontal="right" vertical="center" wrapText="1"/>
    </xf>
    <xf numFmtId="209" fontId="41" fillId="0" borderId="0" xfId="26" applyNumberFormat="1"/>
    <xf numFmtId="211" fontId="40" fillId="0" borderId="0" xfId="28" applyNumberFormat="1" applyFont="1" applyAlignment="1">
      <alignment horizontal="right" vertical="center" wrapText="1"/>
    </xf>
    <xf numFmtId="0" fontId="48" fillId="9" borderId="0" xfId="26" applyFont="1" applyFill="1" applyAlignment="1">
      <alignment vertical="center" wrapText="1"/>
    </xf>
    <xf numFmtId="200" fontId="48" fillId="0" borderId="0" xfId="26" applyNumberFormat="1" applyFont="1" applyAlignment="1">
      <alignment horizontal="right" vertical="center" wrapText="1"/>
    </xf>
    <xf numFmtId="226" fontId="40" fillId="0" borderId="0" xfId="26" applyNumberFormat="1" applyFont="1" applyAlignment="1">
      <alignment horizontal="right" vertical="center" wrapText="1"/>
    </xf>
    <xf numFmtId="9" fontId="48" fillId="0" borderId="0" xfId="26" applyNumberFormat="1" applyFont="1" applyAlignment="1">
      <alignment horizontal="right" vertical="center" wrapText="1"/>
    </xf>
    <xf numFmtId="9" fontId="41" fillId="0" borderId="0" xfId="26" applyNumberFormat="1"/>
    <xf numFmtId="227" fontId="40" fillId="0" borderId="0" xfId="28" applyNumberFormat="1" applyFont="1" applyAlignment="1">
      <alignment horizontal="right" vertical="center" wrapText="1"/>
    </xf>
    <xf numFmtId="172" fontId="48" fillId="7" borderId="0" xfId="26" applyNumberFormat="1" applyFont="1" applyFill="1" applyAlignment="1">
      <alignment horizontal="right" vertical="center" wrapText="1"/>
    </xf>
    <xf numFmtId="172" fontId="48" fillId="0" borderId="0" xfId="26" applyNumberFormat="1" applyFont="1" applyAlignment="1">
      <alignment horizontal="right" vertical="center" wrapText="1"/>
    </xf>
    <xf numFmtId="1" fontId="40" fillId="0" borderId="0" xfId="29" applyNumberFormat="1" applyFont="1" applyFill="1" applyBorder="1" applyAlignment="1">
      <alignment horizontal="right" vertical="center" wrapText="1"/>
    </xf>
    <xf numFmtId="202" fontId="48" fillId="7" borderId="0" xfId="26" applyNumberFormat="1" applyFont="1" applyFill="1" applyAlignment="1">
      <alignment horizontal="right" vertical="center" wrapText="1"/>
    </xf>
    <xf numFmtId="202" fontId="48" fillId="0" borderId="0" xfId="26" applyNumberFormat="1" applyFont="1" applyAlignment="1">
      <alignment horizontal="right" vertical="center" wrapText="1"/>
    </xf>
    <xf numFmtId="228" fontId="48" fillId="0" borderId="0" xfId="26" applyNumberFormat="1" applyFont="1" applyAlignment="1">
      <alignment horizontal="right" vertical="center" wrapText="1"/>
    </xf>
    <xf numFmtId="176" fontId="48" fillId="7" borderId="0" xfId="26" applyNumberFormat="1" applyFont="1" applyFill="1" applyAlignment="1">
      <alignment horizontal="right" vertical="center" wrapText="1"/>
    </xf>
    <xf numFmtId="176" fontId="48" fillId="0" borderId="0" xfId="26" applyNumberFormat="1" applyFont="1" applyAlignment="1">
      <alignment horizontal="right" vertical="center" wrapText="1"/>
    </xf>
    <xf numFmtId="0" fontId="47" fillId="0" borderId="0" xfId="26" applyFont="1" applyAlignment="1">
      <alignment horizontal="right" wrapText="1"/>
    </xf>
    <xf numFmtId="215" fontId="47" fillId="0" borderId="0" xfId="26" applyNumberFormat="1" applyFont="1" applyAlignment="1">
      <alignment horizontal="right" wrapText="1"/>
    </xf>
    <xf numFmtId="0" fontId="48" fillId="7" borderId="28" xfId="26" applyFont="1" applyFill="1" applyBorder="1" applyAlignment="1">
      <alignment horizontal="right" vertical="center" wrapText="1"/>
    </xf>
    <xf numFmtId="0" fontId="48" fillId="0" borderId="28" xfId="26" applyFont="1" applyBorder="1" applyAlignment="1">
      <alignment horizontal="right" vertical="center" wrapText="1"/>
    </xf>
    <xf numFmtId="0" fontId="48" fillId="7" borderId="27" xfId="26" applyFont="1" applyFill="1" applyBorder="1" applyAlignment="1">
      <alignment horizontal="right" vertical="center" wrapText="1"/>
    </xf>
    <xf numFmtId="0" fontId="48" fillId="0" borderId="27" xfId="26" applyFont="1" applyBorder="1" applyAlignment="1">
      <alignment horizontal="right" vertical="center" wrapText="1"/>
    </xf>
    <xf numFmtId="0" fontId="44" fillId="9" borderId="28" xfId="26" applyFont="1" applyFill="1" applyBorder="1" applyAlignment="1">
      <alignment vertical="center" wrapText="1"/>
    </xf>
    <xf numFmtId="0" fontId="44" fillId="7" borderId="28" xfId="26" applyFont="1" applyFill="1" applyBorder="1" applyAlignment="1">
      <alignment horizontal="right" vertical="center" wrapText="1"/>
    </xf>
    <xf numFmtId="0" fontId="44" fillId="0" borderId="28" xfId="26" applyFont="1" applyBorder="1" applyAlignment="1">
      <alignment horizontal="right" vertical="center" wrapText="1"/>
    </xf>
    <xf numFmtId="206" fontId="48" fillId="7" borderId="0" xfId="26" applyNumberFormat="1" applyFont="1" applyFill="1" applyAlignment="1">
      <alignment horizontal="right" vertical="center" wrapText="1"/>
    </xf>
    <xf numFmtId="206" fontId="48" fillId="0" borderId="0" xfId="26" applyNumberFormat="1" applyFont="1" applyAlignment="1">
      <alignment horizontal="right" vertical="center" wrapText="1"/>
    </xf>
    <xf numFmtId="205" fontId="48" fillId="7" borderId="0" xfId="20" applyNumberFormat="1" applyFont="1" applyFill="1" applyAlignment="1">
      <alignment horizontal="right" vertical="center" wrapText="1"/>
    </xf>
    <xf numFmtId="226" fontId="48" fillId="0" borderId="0" xfId="26" applyNumberFormat="1" applyFont="1" applyAlignment="1">
      <alignment horizontal="right" vertical="center" wrapText="1"/>
    </xf>
    <xf numFmtId="209" fontId="48" fillId="7" borderId="0" xfId="26" applyNumberFormat="1" applyFont="1" applyFill="1" applyAlignment="1">
      <alignment horizontal="right" vertical="center" wrapText="1"/>
    </xf>
    <xf numFmtId="209" fontId="48" fillId="0" borderId="0" xfId="26" applyNumberFormat="1" applyFont="1" applyAlignment="1">
      <alignment horizontal="right" vertical="center" wrapText="1"/>
    </xf>
    <xf numFmtId="209" fontId="40" fillId="0" borderId="0" xfId="29" applyNumberFormat="1" applyFont="1" applyFill="1" applyBorder="1" applyAlignment="1">
      <alignment horizontal="right" vertical="center" wrapText="1"/>
    </xf>
    <xf numFmtId="178" fontId="48" fillId="7" borderId="0" xfId="26" applyNumberFormat="1" applyFont="1" applyFill="1" applyAlignment="1">
      <alignment horizontal="right" vertical="center" wrapText="1"/>
    </xf>
    <xf numFmtId="178" fontId="48" fillId="0" borderId="0" xfId="26" applyNumberFormat="1" applyFont="1" applyAlignment="1">
      <alignment horizontal="right" vertical="center" wrapText="1"/>
    </xf>
    <xf numFmtId="209" fontId="48" fillId="0" borderId="0" xfId="29" applyNumberFormat="1" applyFont="1" applyFill="1" applyBorder="1" applyAlignment="1">
      <alignment horizontal="right" vertical="center" wrapText="1"/>
    </xf>
    <xf numFmtId="0" fontId="51" fillId="9" borderId="27" xfId="26" applyFont="1" applyFill="1" applyBorder="1" applyAlignment="1">
      <alignment vertical="center" wrapText="1"/>
    </xf>
    <xf numFmtId="0" fontId="48" fillId="2" borderId="27" xfId="26" applyFont="1" applyFill="1" applyBorder="1" applyAlignment="1">
      <alignment horizontal="right" vertical="center" wrapText="1"/>
    </xf>
    <xf numFmtId="200" fontId="48" fillId="0" borderId="28" xfId="26" applyNumberFormat="1" applyFont="1" applyBorder="1" applyAlignment="1">
      <alignment horizontal="right" vertical="center" wrapText="1"/>
    </xf>
    <xf numFmtId="229" fontId="48" fillId="0" borderId="0" xfId="26" applyNumberFormat="1" applyFont="1" applyAlignment="1">
      <alignment horizontal="right" vertical="center" wrapText="1"/>
    </xf>
    <xf numFmtId="9" fontId="48" fillId="0" borderId="0" xfId="29" applyFont="1" applyFill="1" applyBorder="1" applyAlignment="1">
      <alignment horizontal="right" vertical="center" wrapText="1"/>
    </xf>
    <xf numFmtId="201" fontId="48" fillId="7" borderId="0" xfId="26" applyNumberFormat="1" applyFont="1" applyFill="1" applyAlignment="1">
      <alignment horizontal="right" vertical="center" wrapText="1"/>
    </xf>
    <xf numFmtId="201" fontId="48" fillId="0" borderId="0" xfId="26" applyNumberFormat="1" applyFont="1" applyAlignment="1">
      <alignment horizontal="right" vertical="center" wrapText="1"/>
    </xf>
    <xf numFmtId="0" fontId="46" fillId="0" borderId="0" xfId="30">
      <alignment wrapText="1"/>
    </xf>
    <xf numFmtId="0" fontId="65" fillId="2" borderId="0" xfId="26" applyFont="1" applyFill="1" applyAlignment="1">
      <alignment wrapText="1"/>
    </xf>
    <xf numFmtId="167" fontId="48" fillId="6" borderId="28" xfId="26" applyNumberFormat="1" applyFont="1" applyFill="1" applyBorder="1" applyAlignment="1">
      <alignment horizontal="right" vertical="center" wrapText="1"/>
    </xf>
    <xf numFmtId="167" fontId="48" fillId="6" borderId="46" xfId="26" applyNumberFormat="1" applyFont="1" applyFill="1" applyBorder="1" applyAlignment="1">
      <alignment horizontal="right" vertical="center" wrapText="1"/>
    </xf>
    <xf numFmtId="167" fontId="48" fillId="0" borderId="46" xfId="26" applyNumberFormat="1" applyFont="1" applyBorder="1" applyAlignment="1">
      <alignment horizontal="right" vertical="center" wrapText="1"/>
    </xf>
    <xf numFmtId="167" fontId="44" fillId="6" borderId="47" xfId="26" applyNumberFormat="1" applyFont="1" applyFill="1" applyBorder="1" applyAlignment="1">
      <alignment horizontal="right" vertical="center" wrapText="1"/>
    </xf>
    <xf numFmtId="167" fontId="44" fillId="0" borderId="47" xfId="26" applyNumberFormat="1" applyFont="1" applyBorder="1" applyAlignment="1">
      <alignment horizontal="right" vertical="center" wrapText="1"/>
    </xf>
    <xf numFmtId="167" fontId="48" fillId="6" borderId="0" xfId="26" applyNumberFormat="1" applyFont="1" applyFill="1" applyAlignment="1">
      <alignment horizontal="right" vertical="center" wrapText="1"/>
    </xf>
    <xf numFmtId="167" fontId="48" fillId="6" borderId="27" xfId="26" applyNumberFormat="1" applyFont="1" applyFill="1" applyBorder="1" applyAlignment="1">
      <alignment horizontal="right" vertical="center" wrapText="1"/>
    </xf>
    <xf numFmtId="167" fontId="44" fillId="6" borderId="28" xfId="26" applyNumberFormat="1" applyFont="1" applyFill="1" applyBorder="1" applyAlignment="1">
      <alignment horizontal="right" vertical="center" wrapText="1"/>
    </xf>
    <xf numFmtId="0" fontId="46" fillId="0" borderId="0" xfId="26" applyFont="1" applyAlignment="1">
      <alignment wrapText="1"/>
    </xf>
    <xf numFmtId="205" fontId="48" fillId="6" borderId="28" xfId="20" applyNumberFormat="1" applyFont="1" applyFill="1" applyBorder="1" applyAlignment="1">
      <alignment horizontal="right" vertical="center" wrapText="1"/>
    </xf>
    <xf numFmtId="205" fontId="48" fillId="0" borderId="28" xfId="20" applyNumberFormat="1" applyFont="1" applyBorder="1" applyAlignment="1">
      <alignment horizontal="right" vertical="center" wrapText="1"/>
    </xf>
    <xf numFmtId="205" fontId="46" fillId="0" borderId="0" xfId="20" applyNumberFormat="1" applyFont="1" applyAlignment="1">
      <alignment wrapText="1"/>
    </xf>
    <xf numFmtId="9" fontId="48" fillId="6" borderId="0" xfId="26" applyNumberFormat="1" applyFont="1" applyFill="1" applyAlignment="1">
      <alignment horizontal="right" vertical="center" wrapText="1"/>
    </xf>
    <xf numFmtId="0" fontId="51" fillId="0" borderId="27" xfId="26" applyFont="1" applyBorder="1" applyAlignment="1">
      <alignment vertical="center" wrapText="1"/>
    </xf>
    <xf numFmtId="206" fontId="48" fillId="6" borderId="28" xfId="26" applyNumberFormat="1" applyFont="1" applyFill="1" applyBorder="1" applyAlignment="1">
      <alignment vertical="center" wrapText="1"/>
    </xf>
    <xf numFmtId="206" fontId="48" fillId="0" borderId="28" xfId="26" applyNumberFormat="1" applyFont="1" applyBorder="1" applyAlignment="1">
      <alignment vertical="center" wrapText="1"/>
    </xf>
    <xf numFmtId="206" fontId="48" fillId="0" borderId="28" xfId="26" applyNumberFormat="1" applyFont="1" applyBorder="1" applyAlignment="1">
      <alignment horizontal="right" vertical="center" wrapText="1"/>
    </xf>
    <xf numFmtId="200" fontId="48" fillId="6" borderId="0" xfId="26" applyNumberFormat="1" applyFont="1" applyFill="1" applyAlignment="1">
      <alignment horizontal="right" vertical="center" wrapText="1"/>
    </xf>
    <xf numFmtId="200" fontId="46" fillId="0" borderId="0" xfId="23" applyNumberFormat="1">
      <alignment wrapText="1"/>
    </xf>
    <xf numFmtId="180" fontId="48" fillId="6" borderId="0" xfId="26" applyNumberFormat="1" applyFont="1" applyFill="1" applyAlignment="1">
      <alignment vertical="center" wrapText="1"/>
    </xf>
    <xf numFmtId="180" fontId="48" fillId="0" borderId="0" xfId="26" applyNumberFormat="1" applyFont="1" applyAlignment="1">
      <alignment vertical="center" wrapText="1"/>
    </xf>
    <xf numFmtId="3" fontId="48" fillId="6" borderId="0" xfId="26" applyNumberFormat="1" applyFont="1" applyFill="1" applyAlignment="1">
      <alignment horizontal="right" vertical="center" wrapText="1"/>
    </xf>
    <xf numFmtId="3" fontId="48" fillId="0" borderId="0" xfId="26" applyNumberFormat="1" applyFont="1" applyAlignment="1">
      <alignment horizontal="right" vertical="center" wrapText="1"/>
    </xf>
    <xf numFmtId="3" fontId="46" fillId="0" borderId="0" xfId="23" applyNumberFormat="1">
      <alignment wrapText="1"/>
    </xf>
    <xf numFmtId="10" fontId="48" fillId="6" borderId="0" xfId="25" applyNumberFormat="1" applyFont="1" applyFill="1" applyAlignment="1">
      <alignment horizontal="right" vertical="center" wrapText="1"/>
    </xf>
    <xf numFmtId="10" fontId="46" fillId="0" borderId="0" xfId="25" applyNumberFormat="1" applyFont="1" applyAlignment="1">
      <alignment wrapText="1"/>
    </xf>
    <xf numFmtId="230" fontId="40" fillId="0" borderId="0" xfId="18" applyNumberFormat="1" applyFont="1" applyAlignment="1">
      <alignment vertical="center"/>
    </xf>
    <xf numFmtId="0" fontId="42" fillId="2" borderId="0" xfId="26" applyFont="1" applyFill="1" applyAlignment="1">
      <alignment vertical="center" wrapText="1"/>
    </xf>
    <xf numFmtId="0" fontId="43" fillId="2" borderId="0" xfId="26" applyFont="1" applyFill="1" applyAlignment="1">
      <alignment horizontal="right" vertical="center" wrapText="1"/>
    </xf>
    <xf numFmtId="0" fontId="66" fillId="2" borderId="0" xfId="26" applyFont="1" applyFill="1" applyAlignment="1">
      <alignment vertical="center" wrapText="1"/>
    </xf>
    <xf numFmtId="0" fontId="43" fillId="0" borderId="0" xfId="26" applyFont="1" applyAlignment="1">
      <alignment horizontal="right" vertical="center" wrapText="1"/>
    </xf>
    <xf numFmtId="0" fontId="44" fillId="2" borderId="27" xfId="26" applyFont="1" applyFill="1" applyBorder="1" applyAlignment="1">
      <alignment horizontal="left" vertical="center" wrapText="1"/>
    </xf>
    <xf numFmtId="0" fontId="47" fillId="2" borderId="0" xfId="26" applyFont="1" applyFill="1" applyAlignment="1">
      <alignment horizontal="right" vertical="center" wrapText="1"/>
    </xf>
    <xf numFmtId="0" fontId="66" fillId="2" borderId="0" xfId="26" applyFont="1" applyFill="1" applyAlignment="1">
      <alignment horizontal="right" vertical="center" wrapText="1"/>
    </xf>
    <xf numFmtId="0" fontId="47" fillId="0" borderId="0" xfId="26" applyFont="1" applyAlignment="1">
      <alignment horizontal="right" vertical="center" wrapText="1"/>
    </xf>
    <xf numFmtId="0" fontId="67" fillId="2" borderId="0" xfId="26" applyFont="1" applyFill="1" applyAlignment="1">
      <alignment vertical="center" wrapText="1"/>
    </xf>
    <xf numFmtId="0" fontId="67" fillId="0" borderId="0" xfId="26" applyFont="1" applyAlignment="1">
      <alignment vertical="center" wrapText="1"/>
    </xf>
    <xf numFmtId="205" fontId="48" fillId="6" borderId="27" xfId="20" applyNumberFormat="1" applyFont="1" applyFill="1" applyBorder="1" applyAlignment="1">
      <alignment horizontal="right" vertical="center" wrapText="1"/>
    </xf>
    <xf numFmtId="205" fontId="48" fillId="0" borderId="27" xfId="20" applyNumberFormat="1" applyFont="1" applyBorder="1" applyAlignment="1">
      <alignment horizontal="right" vertical="center" wrapText="1"/>
    </xf>
    <xf numFmtId="205" fontId="44" fillId="6" borderId="28" xfId="20" applyNumberFormat="1" applyFont="1" applyFill="1" applyBorder="1" applyAlignment="1">
      <alignment horizontal="right" vertical="center" wrapText="1"/>
    </xf>
    <xf numFmtId="205" fontId="44" fillId="0" borderId="28" xfId="20" applyNumberFormat="1" applyFont="1" applyBorder="1" applyAlignment="1">
      <alignment horizontal="right" vertical="center" wrapText="1"/>
    </xf>
    <xf numFmtId="205" fontId="46" fillId="0" borderId="0" xfId="20" applyNumberFormat="1" applyFont="1" applyBorder="1" applyAlignment="1">
      <alignment wrapText="1"/>
    </xf>
    <xf numFmtId="0" fontId="40" fillId="9" borderId="0" xfId="18" applyFont="1" applyFill="1" applyAlignment="1">
      <alignment vertical="center"/>
    </xf>
    <xf numFmtId="0" fontId="42" fillId="0" borderId="0" xfId="18" applyFont="1" applyAlignment="1">
      <alignment vertical="center" wrapText="1"/>
    </xf>
    <xf numFmtId="0" fontId="47" fillId="0" borderId="0" xfId="18" applyFont="1" applyAlignment="1">
      <alignment vertical="center" wrapText="1"/>
    </xf>
    <xf numFmtId="0" fontId="47" fillId="9" borderId="0" xfId="18" applyFont="1" applyFill="1" applyAlignment="1">
      <alignment vertical="center" wrapText="1"/>
    </xf>
    <xf numFmtId="0" fontId="47" fillId="9" borderId="27" xfId="26" applyFont="1" applyFill="1" applyBorder="1" applyAlignment="1">
      <alignment horizontal="right" wrapText="1"/>
    </xf>
    <xf numFmtId="0" fontId="48" fillId="2" borderId="46" xfId="26" applyFont="1" applyFill="1" applyBorder="1" applyAlignment="1">
      <alignment vertical="center" wrapText="1"/>
    </xf>
    <xf numFmtId="167" fontId="48" fillId="7" borderId="46" xfId="26" applyNumberFormat="1" applyFont="1" applyFill="1" applyBorder="1" applyAlignment="1">
      <alignment horizontal="right" vertical="center" wrapText="1"/>
    </xf>
    <xf numFmtId="0" fontId="44" fillId="2" borderId="47" xfId="26" applyFont="1" applyFill="1" applyBorder="1" applyAlignment="1">
      <alignment vertical="center" wrapText="1"/>
    </xf>
    <xf numFmtId="167" fontId="44" fillId="7" borderId="47" xfId="26" applyNumberFormat="1" applyFont="1" applyFill="1" applyBorder="1" applyAlignment="1">
      <alignment horizontal="right" vertical="center" wrapText="1"/>
    </xf>
    <xf numFmtId="0" fontId="51" fillId="2" borderId="45" xfId="26" applyFont="1" applyFill="1" applyBorder="1" applyAlignment="1">
      <alignment vertical="center" wrapText="1"/>
    </xf>
    <xf numFmtId="0" fontId="47" fillId="0" borderId="1" xfId="26" applyFont="1" applyBorder="1" applyAlignment="1">
      <alignment horizontal="right" wrapText="1"/>
    </xf>
    <xf numFmtId="176" fontId="48" fillId="0" borderId="3" xfId="26" applyNumberFormat="1" applyFont="1" applyBorder="1" applyAlignment="1">
      <alignment horizontal="right" vertical="center" wrapText="1"/>
    </xf>
    <xf numFmtId="231" fontId="48" fillId="0" borderId="0" xfId="26" applyNumberFormat="1" applyFont="1" applyAlignment="1">
      <alignment horizontal="right" vertical="center" wrapText="1"/>
    </xf>
    <xf numFmtId="0" fontId="48" fillId="0" borderId="44" xfId="26" applyFont="1" applyBorder="1" applyAlignment="1">
      <alignment vertical="center" wrapText="1"/>
    </xf>
    <xf numFmtId="206" fontId="48" fillId="7" borderId="28" xfId="26" applyNumberFormat="1" applyFont="1" applyFill="1" applyBorder="1" applyAlignment="1">
      <alignment vertical="center" wrapText="1"/>
    </xf>
    <xf numFmtId="180" fontId="48" fillId="7" borderId="0" xfId="26" applyNumberFormat="1" applyFont="1" applyFill="1" applyAlignment="1">
      <alignment vertical="center" wrapText="1"/>
    </xf>
    <xf numFmtId="180" fontId="48" fillId="0" borderId="0" xfId="26" applyNumberFormat="1" applyFont="1" applyAlignment="1">
      <alignment horizontal="right" vertical="center" wrapText="1"/>
    </xf>
    <xf numFmtId="0" fontId="68" fillId="0" borderId="0" xfId="26" applyFont="1" applyAlignment="1">
      <alignment vertical="center" wrapText="1"/>
    </xf>
    <xf numFmtId="9" fontId="40" fillId="0" borderId="0" xfId="29" applyFont="1" applyFill="1" applyBorder="1" applyAlignment="1">
      <alignment vertical="center" wrapText="1"/>
    </xf>
    <xf numFmtId="9" fontId="40" fillId="9" borderId="0" xfId="29" applyFont="1" applyFill="1" applyBorder="1" applyAlignment="1">
      <alignment vertical="center" wrapText="1"/>
    </xf>
    <xf numFmtId="232" fontId="40" fillId="0" borderId="0" xfId="28" applyNumberFormat="1" applyFont="1" applyAlignment="1">
      <alignment horizontal="right" vertical="center" wrapText="1"/>
    </xf>
    <xf numFmtId="232" fontId="40" fillId="9" borderId="0" xfId="28" applyNumberFormat="1" applyFont="1" applyFill="1" applyAlignment="1">
      <alignment horizontal="right" vertical="center" wrapText="1"/>
    </xf>
    <xf numFmtId="0" fontId="43" fillId="9" borderId="0" xfId="26" applyFont="1" applyFill="1" applyAlignment="1">
      <alignment horizontal="right" wrapText="1"/>
    </xf>
    <xf numFmtId="0" fontId="46" fillId="0" borderId="27" xfId="26" applyFont="1" applyBorder="1" applyAlignment="1">
      <alignment wrapText="1"/>
    </xf>
    <xf numFmtId="9" fontId="48" fillId="7" borderId="0" xfId="26" applyNumberFormat="1" applyFont="1" applyFill="1" applyAlignment="1">
      <alignment vertical="center" wrapText="1"/>
    </xf>
    <xf numFmtId="9" fontId="48" fillId="0" borderId="0" xfId="26" applyNumberFormat="1" applyFont="1" applyAlignment="1">
      <alignment vertical="center" wrapText="1"/>
    </xf>
    <xf numFmtId="0" fontId="47" fillId="2" borderId="0" xfId="26" applyFont="1" applyFill="1" applyAlignment="1">
      <alignment horizontal="right" wrapText="1"/>
    </xf>
    <xf numFmtId="215" fontId="48" fillId="7" borderId="28" xfId="26" applyNumberFormat="1" applyFont="1" applyFill="1" applyBorder="1" applyAlignment="1">
      <alignment horizontal="right" vertical="center" wrapText="1"/>
    </xf>
    <xf numFmtId="215" fontId="48" fillId="9" borderId="28" xfId="26" applyNumberFormat="1" applyFont="1" applyFill="1" applyBorder="1" applyAlignment="1">
      <alignment horizontal="right" vertical="center" wrapText="1"/>
    </xf>
    <xf numFmtId="215" fontId="48" fillId="0" borderId="28" xfId="26" applyNumberFormat="1" applyFont="1" applyBorder="1" applyAlignment="1">
      <alignment horizontal="right" vertical="center" wrapText="1"/>
    </xf>
    <xf numFmtId="215" fontId="48" fillId="7" borderId="0" xfId="26" applyNumberFormat="1" applyFont="1" applyFill="1" applyAlignment="1">
      <alignment horizontal="right" vertical="center" wrapText="1"/>
    </xf>
    <xf numFmtId="215" fontId="48" fillId="9" borderId="0" xfId="26" applyNumberFormat="1" applyFont="1" applyFill="1" applyAlignment="1">
      <alignment horizontal="right" vertical="center" wrapText="1"/>
    </xf>
    <xf numFmtId="215" fontId="48" fillId="7" borderId="46" xfId="26" applyNumberFormat="1" applyFont="1" applyFill="1" applyBorder="1" applyAlignment="1">
      <alignment horizontal="right" vertical="center" wrapText="1"/>
    </xf>
    <xf numFmtId="215" fontId="48" fillId="9" borderId="46" xfId="26" applyNumberFormat="1" applyFont="1" applyFill="1" applyBorder="1" applyAlignment="1">
      <alignment horizontal="right" vertical="center" wrapText="1"/>
    </xf>
    <xf numFmtId="215" fontId="48" fillId="0" borderId="46" xfId="26" applyNumberFormat="1" applyFont="1" applyBorder="1" applyAlignment="1">
      <alignment horizontal="right" vertical="center" wrapText="1"/>
    </xf>
    <xf numFmtId="215" fontId="44" fillId="7" borderId="47" xfId="26" applyNumberFormat="1" applyFont="1" applyFill="1" applyBorder="1" applyAlignment="1">
      <alignment horizontal="right" vertical="center" wrapText="1"/>
    </xf>
    <xf numFmtId="215" fontId="44" fillId="9" borderId="47" xfId="26" applyNumberFormat="1" applyFont="1" applyFill="1" applyBorder="1" applyAlignment="1">
      <alignment horizontal="right" vertical="center" wrapText="1"/>
    </xf>
    <xf numFmtId="215" fontId="44" fillId="0" borderId="47" xfId="26" applyNumberFormat="1" applyFont="1" applyBorder="1" applyAlignment="1">
      <alignment horizontal="right" vertical="center" wrapText="1"/>
    </xf>
    <xf numFmtId="215" fontId="48" fillId="7" borderId="27" xfId="26" applyNumberFormat="1" applyFont="1" applyFill="1" applyBorder="1" applyAlignment="1">
      <alignment horizontal="right" vertical="center" wrapText="1"/>
    </xf>
    <xf numFmtId="215" fontId="48" fillId="9" borderId="27" xfId="26" applyNumberFormat="1" applyFont="1" applyFill="1" applyBorder="1" applyAlignment="1">
      <alignment horizontal="right" vertical="center" wrapText="1"/>
    </xf>
    <xf numFmtId="215" fontId="48" fillId="0" borderId="27" xfId="26" applyNumberFormat="1" applyFont="1" applyBorder="1" applyAlignment="1">
      <alignment horizontal="right" vertical="center" wrapText="1"/>
    </xf>
    <xf numFmtId="215" fontId="44" fillId="7" borderId="0" xfId="26" applyNumberFormat="1" applyFont="1" applyFill="1" applyAlignment="1">
      <alignment horizontal="right" vertical="center" wrapText="1"/>
    </xf>
    <xf numFmtId="215" fontId="44" fillId="9" borderId="0" xfId="26" applyNumberFormat="1" applyFont="1" applyFill="1" applyAlignment="1">
      <alignment horizontal="right" vertical="center" wrapText="1"/>
    </xf>
    <xf numFmtId="215" fontId="44" fillId="7" borderId="28" xfId="26" applyNumberFormat="1" applyFont="1" applyFill="1" applyBorder="1" applyAlignment="1">
      <alignment horizontal="right" vertical="center" wrapText="1"/>
    </xf>
    <xf numFmtId="215" fontId="44" fillId="9" borderId="28" xfId="26" applyNumberFormat="1" applyFont="1" applyFill="1" applyBorder="1" applyAlignment="1">
      <alignment horizontal="right" vertical="center" wrapText="1"/>
    </xf>
    <xf numFmtId="215" fontId="44" fillId="0" borderId="28" xfId="26" applyNumberFormat="1" applyFont="1" applyBorder="1" applyAlignment="1">
      <alignment horizontal="right" vertical="center" wrapText="1"/>
    </xf>
    <xf numFmtId="0" fontId="67" fillId="9" borderId="0" xfId="26" applyFont="1" applyFill="1" applyAlignment="1">
      <alignment vertical="center" wrapText="1"/>
    </xf>
    <xf numFmtId="210" fontId="48" fillId="9" borderId="28" xfId="26" applyNumberFormat="1" applyFont="1" applyFill="1" applyBorder="1" applyAlignment="1">
      <alignment horizontal="right" vertical="center" wrapText="1"/>
    </xf>
    <xf numFmtId="0" fontId="40" fillId="0" borderId="0" xfId="26" applyFont="1" applyAlignment="1">
      <alignment horizontal="right" wrapText="1"/>
    </xf>
    <xf numFmtId="0" fontId="44" fillId="2" borderId="44" xfId="26" applyFont="1" applyFill="1" applyBorder="1" applyAlignment="1">
      <alignment vertical="center" wrapText="1"/>
    </xf>
    <xf numFmtId="210" fontId="44" fillId="9" borderId="28" xfId="26" applyNumberFormat="1" applyFont="1" applyFill="1" applyBorder="1" applyAlignment="1">
      <alignment horizontal="right" vertical="center" wrapText="1"/>
    </xf>
    <xf numFmtId="210" fontId="44" fillId="0" borderId="28" xfId="26" applyNumberFormat="1" applyFont="1" applyBorder="1" applyAlignment="1">
      <alignment horizontal="right" vertical="center" wrapText="1"/>
    </xf>
    <xf numFmtId="210" fontId="48" fillId="0" borderId="0" xfId="26" applyNumberFormat="1" applyFont="1" applyAlignment="1">
      <alignment horizontal="right" vertical="center" wrapText="1"/>
    </xf>
    <xf numFmtId="0" fontId="48" fillId="9" borderId="27" xfId="26" applyFont="1" applyFill="1" applyBorder="1" applyAlignment="1">
      <alignment vertical="center" wrapText="1"/>
    </xf>
    <xf numFmtId="209" fontId="40" fillId="7" borderId="0" xfId="25" applyNumberFormat="1" applyFont="1" applyFill="1" applyAlignment="1">
      <alignment vertical="center"/>
    </xf>
    <xf numFmtId="209" fontId="40" fillId="9" borderId="0" xfId="25" applyNumberFormat="1" applyFont="1" applyFill="1" applyAlignment="1">
      <alignment vertical="center"/>
    </xf>
    <xf numFmtId="209" fontId="40" fillId="0" borderId="0" xfId="25" applyNumberFormat="1" applyFont="1" applyFill="1" applyAlignment="1">
      <alignment vertical="center"/>
    </xf>
    <xf numFmtId="233" fontId="40" fillId="7" borderId="0" xfId="25" applyNumberFormat="1" applyFont="1" applyFill="1" applyAlignment="1">
      <alignment vertical="center"/>
    </xf>
    <xf numFmtId="9" fontId="40" fillId="7" borderId="0" xfId="25" applyFont="1" applyFill="1" applyAlignment="1">
      <alignment vertical="center"/>
    </xf>
    <xf numFmtId="9" fontId="40" fillId="9" borderId="0" xfId="25" applyFont="1" applyFill="1" applyAlignment="1">
      <alignment vertical="center"/>
    </xf>
    <xf numFmtId="9" fontId="40" fillId="0" borderId="0" xfId="25" applyFont="1" applyFill="1" applyAlignment="1">
      <alignment vertical="center"/>
    </xf>
    <xf numFmtId="217" fontId="48" fillId="9" borderId="0" xfId="26" applyNumberFormat="1" applyFont="1" applyFill="1" applyAlignment="1">
      <alignment horizontal="right" vertical="center" wrapText="1"/>
    </xf>
    <xf numFmtId="217" fontId="48" fillId="0" borderId="0" xfId="26" applyNumberFormat="1" applyFont="1" applyAlignment="1">
      <alignment horizontal="right" vertical="center" wrapText="1"/>
    </xf>
    <xf numFmtId="211" fontId="68" fillId="0" borderId="0" xfId="28" applyNumberFormat="1" applyFont="1" applyAlignment="1">
      <alignment horizontal="right" vertical="center" wrapText="1"/>
    </xf>
    <xf numFmtId="211" fontId="68" fillId="9" borderId="0" xfId="28" applyNumberFormat="1" applyFont="1" applyFill="1" applyAlignment="1">
      <alignment horizontal="right" vertical="center" wrapText="1"/>
    </xf>
    <xf numFmtId="0" fontId="48" fillId="2" borderId="28" xfId="26" applyFont="1" applyFill="1" applyBorder="1" applyAlignment="1">
      <alignment horizontal="left" vertical="center" wrapText="1" indent="1"/>
    </xf>
    <xf numFmtId="215" fontId="69" fillId="4" borderId="28" xfId="26" applyNumberFormat="1" applyFont="1" applyFill="1" applyBorder="1" applyAlignment="1">
      <alignment horizontal="right" vertical="center" wrapText="1"/>
    </xf>
    <xf numFmtId="215" fontId="69" fillId="9" borderId="28" xfId="26" applyNumberFormat="1" applyFont="1" applyFill="1" applyBorder="1" applyAlignment="1">
      <alignment horizontal="right" vertical="center" wrapText="1"/>
    </xf>
    <xf numFmtId="215" fontId="69" fillId="2" borderId="28" xfId="26" applyNumberFormat="1" applyFont="1" applyFill="1" applyBorder="1" applyAlignment="1">
      <alignment horizontal="right" vertical="center" wrapText="1"/>
    </xf>
    <xf numFmtId="215" fontId="69" fillId="4" borderId="27" xfId="26" applyNumberFormat="1" applyFont="1" applyFill="1" applyBorder="1" applyAlignment="1">
      <alignment horizontal="right" vertical="center" wrapText="1"/>
    </xf>
    <xf numFmtId="215" fontId="69" fillId="9" borderId="27" xfId="26" applyNumberFormat="1" applyFont="1" applyFill="1" applyBorder="1" applyAlignment="1">
      <alignment horizontal="right" vertical="center" wrapText="1"/>
    </xf>
    <xf numFmtId="215" fontId="69" fillId="2" borderId="27" xfId="26" applyNumberFormat="1" applyFont="1" applyFill="1" applyBorder="1" applyAlignment="1">
      <alignment horizontal="right" vertical="center" wrapText="1"/>
    </xf>
    <xf numFmtId="215" fontId="44" fillId="4" borderId="28" xfId="26" applyNumberFormat="1" applyFont="1" applyFill="1" applyBorder="1" applyAlignment="1">
      <alignment horizontal="right" vertical="center" wrapText="1"/>
    </xf>
    <xf numFmtId="215" fontId="48" fillId="4" borderId="0" xfId="26" applyNumberFormat="1" applyFont="1" applyFill="1" applyAlignment="1">
      <alignment horizontal="right" vertical="center" wrapText="1"/>
    </xf>
    <xf numFmtId="215" fontId="48" fillId="4" borderId="27" xfId="26" applyNumberFormat="1" applyFont="1" applyFill="1" applyBorder="1" applyAlignment="1">
      <alignment horizontal="right" vertical="center" wrapText="1"/>
    </xf>
    <xf numFmtId="215" fontId="44" fillId="4" borderId="0" xfId="26" applyNumberFormat="1" applyFont="1" applyFill="1" applyAlignment="1">
      <alignment horizontal="right" vertical="center" wrapText="1"/>
    </xf>
    <xf numFmtId="215" fontId="44" fillId="4" borderId="28" xfId="26" applyNumberFormat="1" applyFont="1" applyFill="1" applyBorder="1" applyAlignment="1">
      <alignment vertical="center" wrapText="1"/>
    </xf>
    <xf numFmtId="215" fontId="44" fillId="9" borderId="28" xfId="26" applyNumberFormat="1" applyFont="1" applyFill="1" applyBorder="1" applyAlignment="1">
      <alignment vertical="center" wrapText="1"/>
    </xf>
    <xf numFmtId="215" fontId="44" fillId="0" borderId="28" xfId="26" applyNumberFormat="1" applyFont="1" applyBorder="1" applyAlignment="1">
      <alignment vertical="center" wrapText="1"/>
    </xf>
    <xf numFmtId="210" fontId="48" fillId="0" borderId="28" xfId="26" applyNumberFormat="1" applyFont="1" applyBorder="1" applyAlignment="1">
      <alignment horizontal="right" vertical="center" wrapText="1"/>
    </xf>
    <xf numFmtId="205" fontId="48" fillId="0" borderId="0" xfId="20" applyNumberFormat="1" applyFont="1" applyFill="1" applyAlignment="1">
      <alignment horizontal="right" vertical="center" wrapText="1"/>
    </xf>
    <xf numFmtId="211" fontId="40" fillId="7" borderId="0" xfId="25" applyNumberFormat="1" applyFont="1" applyFill="1" applyAlignment="1">
      <alignment vertical="center"/>
    </xf>
    <xf numFmtId="211" fontId="40" fillId="0" borderId="0" xfId="25" applyNumberFormat="1" applyFont="1" applyFill="1" applyAlignment="1">
      <alignment vertical="center"/>
    </xf>
    <xf numFmtId="234" fontId="40" fillId="7" borderId="0" xfId="25" applyNumberFormat="1" applyFont="1" applyFill="1" applyAlignment="1">
      <alignment vertical="center"/>
    </xf>
    <xf numFmtId="10" fontId="40" fillId="7" borderId="0" xfId="25" applyNumberFormat="1" applyFont="1" applyFill="1" applyAlignment="1">
      <alignment vertical="center"/>
    </xf>
    <xf numFmtId="10" fontId="40" fillId="0" borderId="0" xfId="25" applyNumberFormat="1" applyFont="1" applyFill="1" applyAlignment="1">
      <alignment vertical="center"/>
    </xf>
    <xf numFmtId="217" fontId="48" fillId="7" borderId="28" xfId="26" applyNumberFormat="1" applyFont="1" applyFill="1" applyBorder="1" applyAlignment="1">
      <alignment horizontal="right" vertical="center" wrapText="1"/>
    </xf>
    <xf numFmtId="217" fontId="48" fillId="0" borderId="28" xfId="26" applyNumberFormat="1" applyFont="1" applyBorder="1" applyAlignment="1">
      <alignment horizontal="right" vertical="center" wrapText="1"/>
    </xf>
    <xf numFmtId="215" fontId="40" fillId="0" borderId="0" xfId="31" applyNumberFormat="1" applyFont="1" applyFill="1" applyBorder="1" applyAlignment="1">
      <alignment horizontal="right" vertical="center" wrapText="1"/>
    </xf>
    <xf numFmtId="217" fontId="48" fillId="7" borderId="27" xfId="26" applyNumberFormat="1" applyFont="1" applyFill="1" applyBorder="1" applyAlignment="1">
      <alignment horizontal="right" vertical="center" wrapText="1"/>
    </xf>
    <xf numFmtId="217" fontId="48" fillId="0" borderId="27" xfId="26" applyNumberFormat="1" applyFont="1" applyBorder="1" applyAlignment="1">
      <alignment horizontal="right" vertical="center" wrapText="1"/>
    </xf>
    <xf numFmtId="217" fontId="44" fillId="7" borderId="28" xfId="26" applyNumberFormat="1" applyFont="1" applyFill="1" applyBorder="1" applyAlignment="1">
      <alignment horizontal="right" vertical="center" wrapText="1"/>
    </xf>
    <xf numFmtId="217" fontId="44" fillId="0" borderId="28" xfId="26" applyNumberFormat="1" applyFont="1" applyBorder="1" applyAlignment="1">
      <alignment horizontal="right" vertical="center" wrapText="1"/>
    </xf>
    <xf numFmtId="217" fontId="44" fillId="7" borderId="0" xfId="26" applyNumberFormat="1" applyFont="1" applyFill="1" applyAlignment="1">
      <alignment horizontal="right" vertical="center" wrapText="1"/>
    </xf>
    <xf numFmtId="217" fontId="44" fillId="0" borderId="0" xfId="26" applyNumberFormat="1" applyFont="1" applyAlignment="1">
      <alignment horizontal="right" vertical="center" wrapText="1"/>
    </xf>
    <xf numFmtId="0" fontId="51" fillId="2" borderId="48" xfId="26" applyFont="1" applyFill="1" applyBorder="1" applyAlignment="1">
      <alignment vertical="center" wrapText="1"/>
    </xf>
    <xf numFmtId="219" fontId="48" fillId="7" borderId="28" xfId="26" applyNumberFormat="1" applyFont="1" applyFill="1" applyBorder="1" applyAlignment="1">
      <alignment horizontal="right" vertical="center" wrapText="1"/>
    </xf>
    <xf numFmtId="219" fontId="48" fillId="0" borderId="28" xfId="26" applyNumberFormat="1" applyFont="1" applyBorder="1" applyAlignment="1">
      <alignment horizontal="right" vertical="center" wrapText="1"/>
    </xf>
    <xf numFmtId="0" fontId="44" fillId="0" borderId="0" xfId="26" applyFont="1" applyAlignment="1">
      <alignment vertical="center" wrapText="1"/>
    </xf>
    <xf numFmtId="215" fontId="50" fillId="0" borderId="0" xfId="32" applyNumberFormat="1" applyFont="1" applyFill="1" applyBorder="1" applyAlignment="1">
      <alignment vertical="center" wrapText="1"/>
    </xf>
    <xf numFmtId="215" fontId="50" fillId="0" borderId="0" xfId="31" applyNumberFormat="1" applyFont="1" applyFill="1" applyBorder="1" applyAlignment="1">
      <alignment vertical="center" wrapText="1"/>
    </xf>
    <xf numFmtId="0" fontId="37" fillId="0" borderId="0" xfId="33"/>
    <xf numFmtId="0" fontId="70" fillId="0" borderId="0" xfId="26" applyFont="1"/>
    <xf numFmtId="0" fontId="43" fillId="2" borderId="0" xfId="26" applyFont="1" applyFill="1" applyAlignment="1">
      <alignment wrapText="1"/>
    </xf>
    <xf numFmtId="0" fontId="71" fillId="0" borderId="28" xfId="26" applyFont="1" applyBorder="1" applyAlignment="1">
      <alignment horizontal="right" vertical="center" wrapText="1"/>
    </xf>
    <xf numFmtId="0" fontId="43" fillId="2" borderId="27" xfId="26" applyFont="1" applyFill="1" applyBorder="1" applyAlignment="1">
      <alignment vertical="center" wrapText="1"/>
    </xf>
    <xf numFmtId="164" fontId="44" fillId="0" borderId="28" xfId="26" applyNumberFormat="1" applyFont="1" applyBorder="1" applyAlignment="1">
      <alignment horizontal="right" vertical="center" wrapText="1"/>
    </xf>
    <xf numFmtId="164" fontId="44" fillId="2" borderId="28" xfId="26" applyNumberFormat="1" applyFont="1" applyFill="1" applyBorder="1" applyAlignment="1">
      <alignment horizontal="right" vertical="center" wrapText="1"/>
    </xf>
    <xf numFmtId="164" fontId="44" fillId="7" borderId="28" xfId="26" applyNumberFormat="1" applyFont="1" applyFill="1" applyBorder="1" applyAlignment="1">
      <alignment horizontal="right" vertical="center" wrapText="1"/>
    </xf>
    <xf numFmtId="205" fontId="48" fillId="2" borderId="28" xfId="20" applyNumberFormat="1" applyFont="1" applyFill="1" applyBorder="1" applyAlignment="1">
      <alignment horizontal="right" vertical="center" wrapText="1"/>
    </xf>
    <xf numFmtId="0" fontId="48" fillId="6" borderId="28" xfId="26" applyFont="1" applyFill="1" applyBorder="1" applyAlignment="1">
      <alignment horizontal="right" vertical="center" wrapText="1"/>
    </xf>
    <xf numFmtId="214" fontId="48" fillId="0" borderId="27" xfId="26" applyNumberFormat="1" applyFont="1" applyBorder="1" applyAlignment="1">
      <alignment horizontal="right" vertical="center" wrapText="1"/>
    </xf>
    <xf numFmtId="176" fontId="48" fillId="0" borderId="27" xfId="26" applyNumberFormat="1" applyFont="1" applyBorder="1" applyAlignment="1">
      <alignment horizontal="right" vertical="center" wrapText="1"/>
    </xf>
    <xf numFmtId="214" fontId="48" fillId="2" borderId="27" xfId="26" applyNumberFormat="1" applyFont="1" applyFill="1" applyBorder="1" applyAlignment="1">
      <alignment horizontal="right" vertical="center" wrapText="1"/>
    </xf>
    <xf numFmtId="214" fontId="48" fillId="6" borderId="27" xfId="26" applyNumberFormat="1" applyFont="1" applyFill="1" applyBorder="1" applyAlignment="1">
      <alignment horizontal="right" vertical="center" wrapText="1"/>
    </xf>
    <xf numFmtId="200" fontId="44" fillId="2" borderId="28" xfId="26" applyNumberFormat="1" applyFont="1" applyFill="1" applyBorder="1" applyAlignment="1">
      <alignment horizontal="right" vertical="center" wrapText="1"/>
    </xf>
    <xf numFmtId="0" fontId="44" fillId="2" borderId="28" xfId="26" applyFont="1" applyFill="1" applyBorder="1" applyAlignment="1">
      <alignment horizontal="right" vertical="center" wrapText="1"/>
    </xf>
    <xf numFmtId="0" fontId="44" fillId="6" borderId="28" xfId="26" applyFont="1" applyFill="1" applyBorder="1" applyAlignment="1">
      <alignment horizontal="right" vertical="center" wrapText="1"/>
    </xf>
    <xf numFmtId="209" fontId="44" fillId="2" borderId="28" xfId="25" applyNumberFormat="1" applyFont="1" applyFill="1" applyBorder="1" applyAlignment="1">
      <alignment horizontal="right" vertical="center" wrapText="1"/>
    </xf>
    <xf numFmtId="209" fontId="44" fillId="6" borderId="28" xfId="25" applyNumberFormat="1" applyFont="1" applyFill="1" applyBorder="1" applyAlignment="1">
      <alignment horizontal="right" vertical="center" wrapText="1"/>
    </xf>
    <xf numFmtId="0" fontId="47" fillId="0" borderId="27" xfId="26" applyFont="1" applyBorder="1" applyAlignment="1">
      <alignment horizontal="right" vertical="center" wrapText="1"/>
    </xf>
    <xf numFmtId="214" fontId="48" fillId="0" borderId="28" xfId="26" applyNumberFormat="1" applyFont="1" applyBorder="1" applyAlignment="1">
      <alignment horizontal="right" vertical="center" wrapText="1"/>
    </xf>
    <xf numFmtId="214" fontId="48" fillId="2" borderId="28" xfId="26" applyNumberFormat="1" applyFont="1" applyFill="1" applyBorder="1" applyAlignment="1">
      <alignment horizontal="right" vertical="center" wrapText="1"/>
    </xf>
    <xf numFmtId="214" fontId="48" fillId="6" borderId="28" xfId="26" applyNumberFormat="1" applyFont="1" applyFill="1" applyBorder="1" applyAlignment="1">
      <alignment horizontal="right" vertical="center" wrapText="1"/>
    </xf>
    <xf numFmtId="214" fontId="44" fillId="0" borderId="28" xfId="26" applyNumberFormat="1" applyFont="1" applyBorder="1" applyAlignment="1">
      <alignment horizontal="right" vertical="center" wrapText="1"/>
    </xf>
    <xf numFmtId="214" fontId="44" fillId="2" borderId="28" xfId="26" applyNumberFormat="1" applyFont="1" applyFill="1" applyBorder="1" applyAlignment="1">
      <alignment horizontal="right" vertical="center" wrapText="1"/>
    </xf>
    <xf numFmtId="214" fontId="44" fillId="6" borderId="28" xfId="26" applyNumberFormat="1" applyFont="1" applyFill="1" applyBorder="1" applyAlignment="1">
      <alignment horizontal="right" vertical="center" wrapText="1"/>
    </xf>
    <xf numFmtId="178" fontId="44" fillId="0" borderId="28" xfId="26" applyNumberFormat="1" applyFont="1" applyBorder="1" applyAlignment="1">
      <alignment horizontal="right" vertical="center" wrapText="1"/>
    </xf>
    <xf numFmtId="178" fontId="44" fillId="2" borderId="28" xfId="26" applyNumberFormat="1" applyFont="1" applyFill="1" applyBorder="1" applyAlignment="1">
      <alignment horizontal="right" vertical="center" wrapText="1"/>
    </xf>
    <xf numFmtId="178" fontId="44" fillId="6" borderId="28" xfId="26" applyNumberFormat="1" applyFont="1" applyFill="1" applyBorder="1" applyAlignment="1">
      <alignment horizontal="right" vertical="center" wrapText="1"/>
    </xf>
    <xf numFmtId="216" fontId="42" fillId="0" borderId="0" xfId="21" applyNumberFormat="1" applyFont="1" applyAlignment="1">
      <alignment horizontal="left" vertical="center" wrapText="1"/>
    </xf>
    <xf numFmtId="0" fontId="72" fillId="0" borderId="0" xfId="34" applyFont="1" applyAlignment="1">
      <alignment vertical="center"/>
    </xf>
    <xf numFmtId="0" fontId="72" fillId="9" borderId="0" xfId="34" applyFont="1" applyFill="1" applyAlignment="1">
      <alignment vertical="center"/>
    </xf>
    <xf numFmtId="217" fontId="48" fillId="7" borderId="28" xfId="26" applyNumberFormat="1" applyFont="1" applyFill="1" applyBorder="1" applyAlignment="1">
      <alignment vertical="center" wrapText="1"/>
    </xf>
    <xf numFmtId="217" fontId="48" fillId="9" borderId="28" xfId="26" applyNumberFormat="1" applyFont="1" applyFill="1" applyBorder="1" applyAlignment="1">
      <alignment vertical="center" wrapText="1"/>
    </xf>
    <xf numFmtId="217" fontId="48" fillId="0" borderId="28" xfId="26" applyNumberFormat="1" applyFont="1" applyBorder="1" applyAlignment="1">
      <alignment vertical="center" wrapText="1"/>
    </xf>
    <xf numFmtId="0" fontId="44" fillId="2" borderId="0" xfId="26" applyFont="1" applyFill="1" applyAlignment="1">
      <alignment horizontal="left" vertical="center" wrapText="1"/>
    </xf>
    <xf numFmtId="0" fontId="44" fillId="9" borderId="0" xfId="26" applyFont="1" applyFill="1" applyAlignment="1">
      <alignment horizontal="right" vertical="center" wrapText="1"/>
    </xf>
    <xf numFmtId="0" fontId="44" fillId="0" borderId="0" xfId="26" applyFont="1" applyAlignment="1">
      <alignment horizontal="right" vertical="center" wrapText="1"/>
    </xf>
    <xf numFmtId="219" fontId="48" fillId="9" borderId="28" xfId="26" applyNumberFormat="1" applyFont="1" applyFill="1" applyBorder="1" applyAlignment="1">
      <alignment horizontal="right" vertical="center" wrapText="1"/>
    </xf>
    <xf numFmtId="210" fontId="48" fillId="7" borderId="27" xfId="26" applyNumberFormat="1" applyFont="1" applyFill="1" applyBorder="1" applyAlignment="1">
      <alignment horizontal="right" vertical="center" wrapText="1"/>
    </xf>
    <xf numFmtId="210" fontId="48" fillId="9" borderId="27" xfId="26" applyNumberFormat="1" applyFont="1" applyFill="1" applyBorder="1" applyAlignment="1">
      <alignment horizontal="right" vertical="center" wrapText="1"/>
    </xf>
    <xf numFmtId="210" fontId="48" fillId="0" borderId="27" xfId="26" applyNumberFormat="1" applyFont="1" applyBorder="1" applyAlignment="1">
      <alignment horizontal="right" vertical="center" wrapText="1"/>
    </xf>
    <xf numFmtId="219" fontId="44" fillId="7" borderId="28" xfId="26" applyNumberFormat="1" applyFont="1" applyFill="1" applyBorder="1" applyAlignment="1">
      <alignment horizontal="right" vertical="center" wrapText="1"/>
    </xf>
    <xf numFmtId="219" fontId="44" fillId="9" borderId="28" xfId="26" applyNumberFormat="1" applyFont="1" applyFill="1" applyBorder="1" applyAlignment="1">
      <alignment horizontal="right" vertical="center" wrapText="1"/>
    </xf>
    <xf numFmtId="219" fontId="44" fillId="0" borderId="28" xfId="26" applyNumberFormat="1" applyFont="1" applyBorder="1" applyAlignment="1">
      <alignment horizontal="right" vertical="center" wrapText="1"/>
    </xf>
    <xf numFmtId="0" fontId="44" fillId="2" borderId="27" xfId="26" applyFont="1" applyFill="1" applyBorder="1" applyAlignment="1">
      <alignment horizontal="right" vertical="center" wrapText="1"/>
    </xf>
    <xf numFmtId="0" fontId="44" fillId="9" borderId="27" xfId="26" applyFont="1" applyFill="1" applyBorder="1" applyAlignment="1">
      <alignment horizontal="right" vertical="center" wrapText="1"/>
    </xf>
    <xf numFmtId="0" fontId="44" fillId="0" borderId="27" xfId="26" applyFont="1" applyBorder="1" applyAlignment="1">
      <alignment horizontal="right" vertical="center" wrapText="1"/>
    </xf>
    <xf numFmtId="0" fontId="44" fillId="0" borderId="28" xfId="26" applyFont="1" applyBorder="1" applyAlignment="1">
      <alignment wrapText="1"/>
    </xf>
    <xf numFmtId="209" fontId="50" fillId="7" borderId="28" xfId="26" applyNumberFormat="1" applyFont="1" applyFill="1" applyBorder="1" applyAlignment="1">
      <alignment horizontal="right" vertical="center" wrapText="1"/>
    </xf>
    <xf numFmtId="235" fontId="50" fillId="9" borderId="28" xfId="26" applyNumberFormat="1" applyFont="1" applyFill="1" applyBorder="1" applyAlignment="1">
      <alignment horizontal="right" vertical="center" wrapText="1"/>
    </xf>
    <xf numFmtId="209" fontId="50" fillId="0" borderId="28" xfId="26" applyNumberFormat="1" applyFont="1" applyBorder="1" applyAlignment="1">
      <alignment horizontal="right" vertical="center" wrapText="1"/>
    </xf>
    <xf numFmtId="209" fontId="44" fillId="2" borderId="0" xfId="26" applyNumberFormat="1" applyFont="1" applyFill="1" applyAlignment="1">
      <alignment horizontal="right" vertical="center" wrapText="1"/>
    </xf>
    <xf numFmtId="233" fontId="50" fillId="7" borderId="28" xfId="26" applyNumberFormat="1" applyFont="1" applyFill="1" applyBorder="1" applyAlignment="1">
      <alignment horizontal="right" vertical="center" wrapText="1"/>
    </xf>
    <xf numFmtId="0" fontId="42" fillId="2" borderId="0" xfId="26" applyFont="1" applyFill="1" applyAlignment="1">
      <alignment horizontal="left" vertical="center" wrapText="1"/>
    </xf>
    <xf numFmtId="0" fontId="73" fillId="2" borderId="0" xfId="26" applyFont="1" applyFill="1" applyAlignment="1">
      <alignment vertical="center" wrapText="1"/>
    </xf>
    <xf numFmtId="0" fontId="73" fillId="9" borderId="0" xfId="26" applyFont="1" applyFill="1" applyAlignment="1">
      <alignment vertical="center" wrapText="1"/>
    </xf>
    <xf numFmtId="0" fontId="73" fillId="0" borderId="0" xfId="26" applyFont="1" applyAlignment="1">
      <alignment vertical="center" wrapText="1"/>
    </xf>
    <xf numFmtId="167" fontId="48" fillId="7" borderId="28" xfId="26" applyNumberFormat="1" applyFont="1" applyFill="1" applyBorder="1" applyAlignment="1">
      <alignment vertical="center" wrapText="1"/>
    </xf>
    <xf numFmtId="167" fontId="48" fillId="0" borderId="28" xfId="26" applyNumberFormat="1" applyFont="1" applyBorder="1" applyAlignment="1">
      <alignment vertical="center" wrapText="1"/>
    </xf>
    <xf numFmtId="214" fontId="48" fillId="7" borderId="28" xfId="26" applyNumberFormat="1" applyFont="1" applyFill="1" applyBorder="1" applyAlignment="1">
      <alignment horizontal="right" vertical="center" wrapText="1"/>
    </xf>
    <xf numFmtId="214" fontId="48" fillId="7" borderId="27" xfId="26" applyNumberFormat="1" applyFont="1" applyFill="1" applyBorder="1" applyAlignment="1">
      <alignment horizontal="right" vertical="center" wrapText="1"/>
    </xf>
    <xf numFmtId="214" fontId="44" fillId="7" borderId="28" xfId="26" applyNumberFormat="1" applyFont="1" applyFill="1" applyBorder="1" applyAlignment="1">
      <alignment horizontal="right" vertical="center" wrapText="1"/>
    </xf>
    <xf numFmtId="0" fontId="44" fillId="2" borderId="28" xfId="26" applyFont="1" applyFill="1" applyBorder="1" applyAlignment="1">
      <alignment wrapText="1"/>
    </xf>
    <xf numFmtId="209" fontId="44" fillId="7" borderId="28" xfId="26" applyNumberFormat="1" applyFont="1" applyFill="1" applyBorder="1" applyAlignment="1">
      <alignment horizontal="right" vertical="center" wrapText="1"/>
    </xf>
    <xf numFmtId="209" fontId="44" fillId="0" borderId="28" xfId="26" applyNumberFormat="1" applyFont="1" applyBorder="1" applyAlignment="1">
      <alignment horizontal="right" vertical="center" wrapText="1"/>
    </xf>
    <xf numFmtId="209" fontId="44" fillId="0" borderId="0" xfId="26" applyNumberFormat="1" applyFont="1" applyAlignment="1">
      <alignment horizontal="right" vertical="center" wrapText="1"/>
    </xf>
    <xf numFmtId="219" fontId="73" fillId="0" borderId="0" xfId="34" applyNumberFormat="1" applyFont="1" applyAlignment="1">
      <alignment vertical="center"/>
    </xf>
    <xf numFmtId="219" fontId="73" fillId="9" borderId="0" xfId="34" applyNumberFormat="1" applyFont="1" applyFill="1" applyAlignment="1">
      <alignment vertical="center"/>
    </xf>
    <xf numFmtId="0" fontId="73" fillId="0" borderId="0" xfId="34" applyFont="1" applyAlignment="1">
      <alignment vertical="center"/>
    </xf>
    <xf numFmtId="0" fontId="47" fillId="9" borderId="27" xfId="26" applyFont="1" applyFill="1" applyBorder="1" applyAlignment="1">
      <alignment horizontal="right" vertical="center" wrapText="1"/>
    </xf>
    <xf numFmtId="176" fontId="48" fillId="7" borderId="27" xfId="26" applyNumberFormat="1" applyFont="1" applyFill="1" applyBorder="1" applyAlignment="1">
      <alignment horizontal="right" vertical="center" wrapText="1"/>
    </xf>
    <xf numFmtId="209" fontId="44" fillId="7" borderId="28" xfId="25" applyNumberFormat="1" applyFont="1" applyFill="1" applyBorder="1" applyAlignment="1">
      <alignment horizontal="right" vertical="center" wrapText="1"/>
    </xf>
    <xf numFmtId="209" fontId="44" fillId="9" borderId="28" xfId="25" applyNumberFormat="1" applyFont="1" applyFill="1" applyBorder="1" applyAlignment="1">
      <alignment horizontal="right" vertical="center" wrapText="1"/>
    </xf>
    <xf numFmtId="209" fontId="44" fillId="0" borderId="28" xfId="25" applyNumberFormat="1" applyFont="1" applyFill="1" applyBorder="1" applyAlignment="1">
      <alignment horizontal="right" vertical="center" wrapText="1"/>
    </xf>
    <xf numFmtId="216" fontId="42" fillId="0" borderId="0" xfId="21" applyNumberFormat="1" applyFont="1" applyAlignment="1">
      <alignment vertical="center" wrapText="1"/>
    </xf>
    <xf numFmtId="216" fontId="42" fillId="9" borderId="0" xfId="21" applyNumberFormat="1" applyFont="1" applyFill="1" applyAlignment="1">
      <alignment vertical="center" wrapText="1"/>
    </xf>
    <xf numFmtId="219" fontId="48" fillId="7" borderId="27" xfId="26" applyNumberFormat="1" applyFont="1" applyFill="1" applyBorder="1" applyAlignment="1">
      <alignment horizontal="right" vertical="center" wrapText="1"/>
    </xf>
    <xf numFmtId="219" fontId="48" fillId="9" borderId="27" xfId="26" applyNumberFormat="1" applyFont="1" applyFill="1" applyBorder="1" applyAlignment="1">
      <alignment horizontal="right" vertical="center" wrapText="1"/>
    </xf>
    <xf numFmtId="219" fontId="48" fillId="0" borderId="27" xfId="26" applyNumberFormat="1" applyFont="1" applyBorder="1" applyAlignment="1">
      <alignment horizontal="right" vertical="center" wrapText="1"/>
    </xf>
    <xf numFmtId="0" fontId="44" fillId="0" borderId="0" xfId="26" applyFont="1" applyAlignment="1">
      <alignment wrapText="1"/>
    </xf>
    <xf numFmtId="0" fontId="37" fillId="9" borderId="0" xfId="33" applyFill="1"/>
    <xf numFmtId="200" fontId="48" fillId="7" borderId="28" xfId="26" applyNumberFormat="1" applyFont="1" applyFill="1" applyBorder="1" applyAlignment="1">
      <alignment horizontal="right" vertical="center" wrapText="1"/>
    </xf>
    <xf numFmtId="176" fontId="48" fillId="0" borderId="28" xfId="26" applyNumberFormat="1" applyFont="1" applyBorder="1" applyAlignment="1">
      <alignment horizontal="right" vertical="center" wrapText="1"/>
    </xf>
    <xf numFmtId="178" fontId="44" fillId="7" borderId="28" xfId="26" applyNumberFormat="1" applyFont="1" applyFill="1" applyBorder="1" applyAlignment="1">
      <alignment horizontal="right" vertical="center" wrapText="1"/>
    </xf>
    <xf numFmtId="233" fontId="44" fillId="7" borderId="28" xfId="25" applyNumberFormat="1" applyFont="1" applyFill="1" applyBorder="1" applyAlignment="1">
      <alignment horizontal="right" vertical="center" wrapText="1"/>
    </xf>
    <xf numFmtId="0" fontId="19" fillId="0" borderId="0" xfId="35"/>
    <xf numFmtId="0" fontId="43" fillId="0" borderId="0" xfId="35" applyFont="1" applyAlignment="1">
      <alignment horizontal="right" wrapText="1"/>
    </xf>
    <xf numFmtId="0" fontId="44" fillId="0" borderId="0" xfId="35" applyFont="1" applyAlignment="1">
      <alignment wrapText="1"/>
    </xf>
    <xf numFmtId="0" fontId="48" fillId="0" borderId="0" xfId="35" applyFont="1" applyAlignment="1">
      <alignment wrapText="1"/>
    </xf>
    <xf numFmtId="0" fontId="47" fillId="0" borderId="27" xfId="35" applyFont="1" applyBorder="1" applyAlignment="1">
      <alignment horizontal="right" wrapText="1"/>
    </xf>
    <xf numFmtId="0" fontId="48" fillId="0" borderId="28" xfId="35" applyFont="1" applyBorder="1" applyAlignment="1">
      <alignment wrapText="1"/>
    </xf>
    <xf numFmtId="167" fontId="48" fillId="0" borderId="28" xfId="35" applyNumberFormat="1" applyFont="1" applyBorder="1" applyAlignment="1">
      <alignment wrapText="1"/>
    </xf>
    <xf numFmtId="0" fontId="48" fillId="7" borderId="28" xfId="25" applyNumberFormat="1" applyFont="1" applyFill="1" applyBorder="1" applyAlignment="1">
      <alignment wrapText="1"/>
    </xf>
    <xf numFmtId="1" fontId="48" fillId="7" borderId="28" xfId="36" applyNumberFormat="1" applyFont="1" applyFill="1" applyBorder="1" applyAlignment="1">
      <alignment wrapText="1"/>
    </xf>
    <xf numFmtId="0" fontId="48" fillId="0" borderId="27" xfId="35" applyFont="1" applyBorder="1" applyAlignment="1">
      <alignment wrapText="1"/>
    </xf>
    <xf numFmtId="167" fontId="48" fillId="0" borderId="27" xfId="35" applyNumberFormat="1" applyFont="1" applyBorder="1" applyAlignment="1">
      <alignment wrapText="1"/>
    </xf>
    <xf numFmtId="167" fontId="48" fillId="2" borderId="27" xfId="35" applyNumberFormat="1" applyFont="1" applyFill="1" applyBorder="1" applyAlignment="1">
      <alignment wrapText="1"/>
    </xf>
    <xf numFmtId="0" fontId="48" fillId="7" borderId="27" xfId="25" applyNumberFormat="1" applyFont="1" applyFill="1" applyBorder="1" applyAlignment="1">
      <alignment wrapText="1"/>
    </xf>
    <xf numFmtId="1" fontId="48" fillId="7" borderId="27" xfId="36" applyNumberFormat="1" applyFont="1" applyFill="1" applyBorder="1" applyAlignment="1">
      <alignment wrapText="1"/>
    </xf>
    <xf numFmtId="0" fontId="44" fillId="0" borderId="28" xfId="35" applyFont="1" applyBorder="1" applyAlignment="1">
      <alignment wrapText="1"/>
    </xf>
    <xf numFmtId="167" fontId="44" fillId="0" borderId="28" xfId="35" applyNumberFormat="1" applyFont="1" applyBorder="1" applyAlignment="1">
      <alignment wrapText="1"/>
    </xf>
    <xf numFmtId="0" fontId="44" fillId="7" borderId="28" xfId="25" applyNumberFormat="1" applyFont="1" applyFill="1" applyBorder="1" applyAlignment="1">
      <alignment wrapText="1"/>
    </xf>
    <xf numFmtId="1" fontId="44" fillId="7" borderId="28" xfId="36" applyNumberFormat="1" applyFont="1" applyFill="1" applyBorder="1" applyAlignment="1">
      <alignment wrapText="1"/>
    </xf>
    <xf numFmtId="0" fontId="48" fillId="7" borderId="0" xfId="25" applyNumberFormat="1" applyFont="1" applyFill="1" applyAlignment="1">
      <alignment wrapText="1"/>
    </xf>
    <xf numFmtId="1" fontId="48" fillId="0" borderId="0" xfId="36" applyNumberFormat="1" applyFont="1" applyAlignment="1">
      <alignment wrapText="1"/>
    </xf>
    <xf numFmtId="167" fontId="48" fillId="0" borderId="0" xfId="35" applyNumberFormat="1" applyFont="1" applyAlignment="1">
      <alignment wrapText="1"/>
    </xf>
    <xf numFmtId="1" fontId="0" fillId="0" borderId="0" xfId="36" applyNumberFormat="1" applyFont="1" applyAlignment="1"/>
    <xf numFmtId="237" fontId="44" fillId="7" borderId="28" xfId="25" applyNumberFormat="1" applyFont="1" applyFill="1" applyBorder="1" applyAlignment="1">
      <alignment wrapText="1"/>
    </xf>
    <xf numFmtId="167" fontId="48" fillId="2" borderId="0" xfId="35" applyNumberFormat="1" applyFont="1" applyFill="1" applyAlignment="1">
      <alignment wrapText="1"/>
    </xf>
    <xf numFmtId="167" fontId="40" fillId="0" borderId="27" xfId="35" applyNumberFormat="1" applyFont="1" applyBorder="1" applyAlignment="1">
      <alignment wrapText="1"/>
    </xf>
    <xf numFmtId="167" fontId="50" fillId="0" borderId="28" xfId="35" applyNumberFormat="1" applyFont="1" applyBorder="1" applyAlignment="1">
      <alignment wrapText="1"/>
    </xf>
    <xf numFmtId="0" fontId="48" fillId="0" borderId="0" xfId="25" applyNumberFormat="1" applyFont="1" applyAlignment="1">
      <alignment wrapText="1"/>
    </xf>
    <xf numFmtId="238" fontId="44" fillId="0" borderId="0" xfId="35" applyNumberFormat="1" applyFont="1" applyAlignment="1">
      <alignment wrapText="1"/>
    </xf>
    <xf numFmtId="209" fontId="44" fillId="0" borderId="0" xfId="35" applyNumberFormat="1" applyFont="1" applyAlignment="1">
      <alignment wrapText="1"/>
    </xf>
    <xf numFmtId="0" fontId="43" fillId="0" borderId="0" xfId="35" applyFont="1" applyAlignment="1">
      <alignment wrapText="1"/>
    </xf>
    <xf numFmtId="1" fontId="47" fillId="0" borderId="27" xfId="36" applyNumberFormat="1" applyFont="1" applyBorder="1" applyAlignment="1">
      <alignment horizontal="right" wrapText="1"/>
    </xf>
    <xf numFmtId="0" fontId="48" fillId="7" borderId="0" xfId="25" applyNumberFormat="1" applyFont="1" applyFill="1" applyBorder="1" applyAlignment="1">
      <alignment wrapText="1"/>
    </xf>
    <xf numFmtId="1" fontId="48" fillId="7" borderId="0" xfId="36" applyNumberFormat="1" applyFont="1" applyFill="1" applyBorder="1" applyAlignment="1">
      <alignment wrapText="1"/>
    </xf>
    <xf numFmtId="0" fontId="65" fillId="0" borderId="0" xfId="35" applyFont="1" applyAlignment="1">
      <alignment wrapText="1"/>
    </xf>
    <xf numFmtId="0" fontId="59" fillId="0" borderId="0" xfId="35" applyFont="1"/>
    <xf numFmtId="0" fontId="44" fillId="0" borderId="27" xfId="35" applyFont="1" applyBorder="1" applyAlignment="1">
      <alignment wrapText="1"/>
    </xf>
    <xf numFmtId="0" fontId="41" fillId="0" borderId="0" xfId="35" applyFont="1"/>
    <xf numFmtId="167" fontId="48" fillId="7" borderId="0" xfId="35" applyNumberFormat="1" applyFont="1" applyFill="1" applyAlignment="1">
      <alignment wrapText="1"/>
    </xf>
    <xf numFmtId="0" fontId="40" fillId="0" borderId="27" xfId="35" applyFont="1" applyBorder="1" applyAlignment="1">
      <alignment wrapText="1"/>
    </xf>
    <xf numFmtId="167" fontId="48" fillId="7" borderId="27" xfId="35" applyNumberFormat="1" applyFont="1" applyFill="1" applyBorder="1" applyAlignment="1">
      <alignment wrapText="1"/>
    </xf>
    <xf numFmtId="167" fontId="44" fillId="7" borderId="28" xfId="35" applyNumberFormat="1" applyFont="1" applyFill="1" applyBorder="1" applyAlignment="1">
      <alignment wrapText="1"/>
    </xf>
    <xf numFmtId="176" fontId="48" fillId="7" borderId="0" xfId="35" applyNumberFormat="1" applyFont="1" applyFill="1" applyAlignment="1">
      <alignment wrapText="1"/>
    </xf>
    <xf numFmtId="176" fontId="48" fillId="7" borderId="27" xfId="35" applyNumberFormat="1" applyFont="1" applyFill="1" applyBorder="1" applyAlignment="1">
      <alignment wrapText="1"/>
    </xf>
    <xf numFmtId="176" fontId="44" fillId="7" borderId="28" xfId="35" applyNumberFormat="1" applyFont="1" applyFill="1" applyBorder="1" applyAlignment="1">
      <alignment wrapText="1"/>
    </xf>
    <xf numFmtId="167" fontId="48" fillId="7" borderId="28" xfId="35" applyNumberFormat="1" applyFont="1" applyFill="1" applyBorder="1" applyAlignment="1">
      <alignment wrapText="1"/>
    </xf>
    <xf numFmtId="0" fontId="44" fillId="2" borderId="0" xfId="0" applyFont="1" applyFill="1" applyAlignment="1">
      <alignment vertical="center" wrapText="1"/>
    </xf>
    <xf numFmtId="191" fontId="44" fillId="2" borderId="14" xfId="0" applyNumberFormat="1" applyFont="1" applyFill="1" applyBorder="1" applyAlignment="1">
      <alignment horizontal="left" vertical="center" wrapText="1"/>
    </xf>
    <xf numFmtId="194" fontId="75" fillId="0" borderId="0" xfId="0" applyNumberFormat="1" applyFont="1" applyAlignment="1">
      <alignment horizontal="right" wrapText="1"/>
    </xf>
    <xf numFmtId="195" fontId="75" fillId="0" borderId="0" xfId="0" applyNumberFormat="1" applyFont="1" applyAlignment="1">
      <alignment horizontal="right" wrapText="1"/>
    </xf>
    <xf numFmtId="191" fontId="44" fillId="2" borderId="9" xfId="0" applyNumberFormat="1" applyFont="1" applyFill="1" applyBorder="1" applyAlignment="1">
      <alignment horizontal="left" vertical="center" wrapText="1"/>
    </xf>
    <xf numFmtId="167" fontId="5" fillId="3" borderId="2" xfId="0" applyNumberFormat="1" applyFont="1" applyFill="1" applyBorder="1" applyAlignment="1">
      <alignment horizontal="right" wrapText="1"/>
    </xf>
    <xf numFmtId="167" fontId="44" fillId="3" borderId="4" xfId="0" applyNumberFormat="1" applyFont="1" applyFill="1" applyBorder="1" applyAlignment="1">
      <alignment horizontal="right" wrapText="1"/>
    </xf>
    <xf numFmtId="199" fontId="44" fillId="4" borderId="0" xfId="0" applyNumberFormat="1" applyFont="1" applyFill="1" applyAlignment="1">
      <alignment horizontal="right" vertical="center" wrapText="1"/>
    </xf>
    <xf numFmtId="167" fontId="44" fillId="4" borderId="0" xfId="0" applyNumberFormat="1" applyFont="1" applyFill="1" applyAlignment="1">
      <alignment horizontal="right" vertical="center" wrapText="1"/>
    </xf>
    <xf numFmtId="199" fontId="44" fillId="2" borderId="0" xfId="0" applyNumberFormat="1" applyFont="1" applyFill="1" applyAlignment="1">
      <alignment horizontal="right" vertical="center" wrapText="1"/>
    </xf>
    <xf numFmtId="167" fontId="44" fillId="2" borderId="0" xfId="0" applyNumberFormat="1" applyFont="1" applyFill="1" applyAlignment="1">
      <alignment horizontal="right" vertical="center" wrapText="1"/>
    </xf>
    <xf numFmtId="0" fontId="43" fillId="2" borderId="0" xfId="0" applyFont="1" applyFill="1" applyAlignment="1">
      <alignment horizontal="right" vertical="center" wrapText="1"/>
    </xf>
    <xf numFmtId="176" fontId="48" fillId="4" borderId="0" xfId="0" applyNumberFormat="1" applyFont="1" applyFill="1" applyAlignment="1">
      <alignment horizontal="right" vertical="center" wrapText="1"/>
    </xf>
    <xf numFmtId="176" fontId="48" fillId="4" borderId="8" xfId="0" applyNumberFormat="1" applyFont="1" applyFill="1" applyBorder="1" applyAlignment="1">
      <alignment horizontal="right" vertical="center" wrapText="1"/>
    </xf>
    <xf numFmtId="0" fontId="13" fillId="2" borderId="0" xfId="37" applyFont="1" applyFill="1" applyAlignment="1">
      <alignment horizontal="left" vertical="center"/>
    </xf>
    <xf numFmtId="0" fontId="1" fillId="0" borderId="0" xfId="38"/>
    <xf numFmtId="0" fontId="1" fillId="0" borderId="0" xfId="38" applyAlignment="1">
      <alignment vertical="center" wrapText="1"/>
    </xf>
    <xf numFmtId="0" fontId="15" fillId="2" borderId="0" xfId="37" applyFont="1" applyFill="1" applyAlignment="1">
      <alignment horizontal="right" wrapText="1"/>
    </xf>
    <xf numFmtId="0" fontId="15" fillId="2" borderId="0" xfId="37" applyFont="1" applyFill="1" applyAlignment="1">
      <alignment horizontal="right" vertical="center" wrapText="1"/>
    </xf>
    <xf numFmtId="0" fontId="16" fillId="0" borderId="27" xfId="37" applyFont="1" applyBorder="1" applyAlignment="1">
      <alignment horizontal="right" wrapText="1"/>
    </xf>
    <xf numFmtId="0" fontId="5" fillId="2" borderId="28" xfId="38" applyFont="1" applyFill="1" applyBorder="1" applyAlignment="1">
      <alignment vertical="center" wrapText="1"/>
    </xf>
    <xf numFmtId="164" fontId="5" fillId="0" borderId="28" xfId="38" applyNumberFormat="1" applyFont="1" applyBorder="1" applyAlignment="1">
      <alignment horizontal="right" vertical="center" wrapText="1"/>
    </xf>
    <xf numFmtId="164" fontId="5" fillId="2" borderId="28" xfId="38" applyNumberFormat="1" applyFont="1" applyFill="1" applyBorder="1" applyAlignment="1">
      <alignment horizontal="right" vertical="center" wrapText="1"/>
    </xf>
    <xf numFmtId="164" fontId="5" fillId="4" borderId="28" xfId="38" applyNumberFormat="1" applyFont="1" applyFill="1" applyBorder="1" applyAlignment="1">
      <alignment horizontal="right" vertical="center" wrapText="1"/>
    </xf>
    <xf numFmtId="0" fontId="5" fillId="0" borderId="27" xfId="38" applyFont="1" applyBorder="1" applyAlignment="1">
      <alignment wrapText="1"/>
    </xf>
    <xf numFmtId="167" fontId="31" fillId="0" borderId="27" xfId="38" applyNumberFormat="1" applyFont="1" applyBorder="1" applyAlignment="1">
      <alignment wrapText="1"/>
    </xf>
    <xf numFmtId="167" fontId="31" fillId="2" borderId="27" xfId="38" applyNumberFormat="1" applyFont="1" applyFill="1" applyBorder="1" applyAlignment="1">
      <alignment wrapText="1"/>
    </xf>
    <xf numFmtId="167" fontId="31" fillId="4" borderId="27" xfId="38" applyNumberFormat="1" applyFont="1" applyFill="1" applyBorder="1" applyAlignment="1">
      <alignment wrapText="1"/>
    </xf>
    <xf numFmtId="0" fontId="6" fillId="2" borderId="28" xfId="38" applyFont="1" applyFill="1" applyBorder="1" applyAlignment="1">
      <alignment vertical="center" wrapText="1"/>
    </xf>
    <xf numFmtId="164" fontId="6" fillId="0" borderId="28" xfId="38" applyNumberFormat="1" applyFont="1" applyBorder="1" applyAlignment="1">
      <alignment horizontal="right" vertical="center" wrapText="1"/>
    </xf>
    <xf numFmtId="164" fontId="6" fillId="2" borderId="28" xfId="38" applyNumberFormat="1" applyFont="1" applyFill="1" applyBorder="1" applyAlignment="1">
      <alignment horizontal="right" vertical="center" wrapText="1"/>
    </xf>
    <xf numFmtId="164" fontId="6" fillId="4" borderId="28" xfId="38" applyNumberFormat="1" applyFont="1" applyFill="1" applyBorder="1" applyAlignment="1">
      <alignment horizontal="right" vertical="center" wrapText="1"/>
    </xf>
    <xf numFmtId="0" fontId="5" fillId="2" borderId="27" xfId="38" applyFont="1" applyFill="1" applyBorder="1" applyAlignment="1">
      <alignment vertical="center" wrapText="1"/>
    </xf>
    <xf numFmtId="0" fontId="5" fillId="0" borderId="27" xfId="38" applyFont="1" applyBorder="1" applyAlignment="1">
      <alignment horizontal="right" vertical="center" wrapText="1"/>
    </xf>
    <xf numFmtId="0" fontId="5" fillId="2" borderId="27" xfId="38" applyFont="1" applyFill="1" applyBorder="1" applyAlignment="1">
      <alignment horizontal="right" vertical="center" wrapText="1"/>
    </xf>
    <xf numFmtId="9" fontId="6" fillId="2" borderId="28" xfId="38" applyNumberFormat="1" applyFont="1" applyFill="1" applyBorder="1" applyAlignment="1">
      <alignment horizontal="right" vertical="center" wrapText="1"/>
    </xf>
    <xf numFmtId="0" fontId="6" fillId="2" borderId="28" xfId="38" applyFont="1" applyFill="1" applyBorder="1" applyAlignment="1">
      <alignment horizontal="right" vertical="center" wrapText="1"/>
    </xf>
    <xf numFmtId="9" fontId="6" fillId="4" borderId="28" xfId="38" applyNumberFormat="1" applyFont="1" applyFill="1" applyBorder="1" applyAlignment="1">
      <alignment horizontal="right" vertical="center" wrapText="1"/>
    </xf>
    <xf numFmtId="0" fontId="5" fillId="0" borderId="0" xfId="38" applyFont="1" applyAlignment="1">
      <alignment wrapText="1"/>
    </xf>
    <xf numFmtId="0" fontId="31" fillId="0" borderId="0" xfId="38" applyFont="1" applyAlignment="1">
      <alignment wrapText="1"/>
    </xf>
    <xf numFmtId="0" fontId="16" fillId="0" borderId="27" xfId="38" applyFont="1" applyBorder="1" applyAlignment="1">
      <alignment horizontal="right" vertical="center" wrapText="1"/>
    </xf>
    <xf numFmtId="0" fontId="16" fillId="2" borderId="27" xfId="38" applyFont="1" applyFill="1" applyBorder="1" applyAlignment="1">
      <alignment horizontal="right" vertical="center" wrapText="1"/>
    </xf>
    <xf numFmtId="214" fontId="6" fillId="0" borderId="28" xfId="38" applyNumberFormat="1" applyFont="1" applyBorder="1" applyAlignment="1">
      <alignment horizontal="right" vertical="center" wrapText="1"/>
    </xf>
    <xf numFmtId="214" fontId="6" fillId="2" borderId="28" xfId="38" applyNumberFormat="1" applyFont="1" applyFill="1" applyBorder="1" applyAlignment="1">
      <alignment horizontal="right" vertical="center" wrapText="1"/>
    </xf>
    <xf numFmtId="214" fontId="6" fillId="4" borderId="28" xfId="38" applyNumberFormat="1" applyFont="1" applyFill="1" applyBorder="1" applyAlignment="1">
      <alignment horizontal="right" vertical="center" wrapText="1"/>
    </xf>
    <xf numFmtId="0" fontId="31" fillId="0" borderId="27" xfId="38" applyFont="1" applyBorder="1" applyAlignment="1">
      <alignment wrapText="1"/>
    </xf>
    <xf numFmtId="209" fontId="6" fillId="0" borderId="28" xfId="38" applyNumberFormat="1" applyFont="1" applyBorder="1" applyAlignment="1">
      <alignment horizontal="right" vertical="center" wrapText="1"/>
    </xf>
    <xf numFmtId="209" fontId="6" fillId="2" borderId="28" xfId="38" applyNumberFormat="1" applyFont="1" applyFill="1" applyBorder="1" applyAlignment="1">
      <alignment horizontal="right" vertical="center" wrapText="1"/>
    </xf>
    <xf numFmtId="209" fontId="6" fillId="4" borderId="28" xfId="38" applyNumberFormat="1" applyFont="1" applyFill="1" applyBorder="1" applyAlignment="1">
      <alignment horizontal="right" vertical="center" wrapText="1"/>
    </xf>
    <xf numFmtId="0" fontId="18" fillId="0" borderId="0" xfId="39">
      <alignment wrapText="1"/>
    </xf>
    <xf numFmtId="0" fontId="15" fillId="2" borderId="0" xfId="38" applyFont="1" applyFill="1" applyAlignment="1">
      <alignment wrapText="1"/>
    </xf>
    <xf numFmtId="0" fontId="15" fillId="2" borderId="0" xfId="38" applyFont="1" applyFill="1" applyAlignment="1">
      <alignment horizontal="right" vertical="center" wrapText="1"/>
    </xf>
    <xf numFmtId="0" fontId="15" fillId="2" borderId="27" xfId="38" applyFont="1" applyFill="1" applyBorder="1" applyAlignment="1">
      <alignment vertical="center" wrapText="1"/>
    </xf>
    <xf numFmtId="0" fontId="16" fillId="2" borderId="27" xfId="38" applyFont="1" applyFill="1" applyBorder="1" applyAlignment="1">
      <alignment horizontal="right" wrapText="1"/>
    </xf>
    <xf numFmtId="9" fontId="6" fillId="2" borderId="28" xfId="38" applyNumberFormat="1" applyFont="1" applyFill="1" applyBorder="1" applyAlignment="1">
      <alignment vertical="center" wrapText="1"/>
    </xf>
    <xf numFmtId="9" fontId="5" fillId="4" borderId="28" xfId="38" applyNumberFormat="1" applyFont="1" applyFill="1" applyBorder="1" applyAlignment="1">
      <alignment horizontal="right" vertical="center" wrapText="1"/>
    </xf>
    <xf numFmtId="239" fontId="6" fillId="2" borderId="28" xfId="38" applyNumberFormat="1" applyFont="1" applyFill="1" applyBorder="1" applyAlignment="1">
      <alignment horizontal="right" vertical="center" wrapText="1"/>
    </xf>
    <xf numFmtId="0" fontId="76" fillId="0" borderId="0" xfId="0" applyFont="1"/>
    <xf numFmtId="0" fontId="77" fillId="0" borderId="0" xfId="0" applyFont="1" applyAlignment="1">
      <alignment horizontal="right" vertical="center" wrapText="1"/>
    </xf>
    <xf numFmtId="0" fontId="78" fillId="0" borderId="0" xfId="0" applyFont="1" applyAlignment="1">
      <alignment vertical="center" wrapText="1"/>
    </xf>
    <xf numFmtId="0" fontId="78" fillId="2" borderId="50" xfId="0" applyFont="1" applyFill="1" applyBorder="1" applyAlignment="1">
      <alignment vertical="center" wrapText="1"/>
    </xf>
    <xf numFmtId="0" fontId="79" fillId="2" borderId="51" xfId="0" applyFont="1" applyFill="1" applyBorder="1" applyAlignment="1">
      <alignment horizontal="right" vertical="center" wrapText="1"/>
    </xf>
    <xf numFmtId="0" fontId="80" fillId="2" borderId="0" xfId="0" applyFont="1" applyFill="1" applyAlignment="1">
      <alignment vertical="center" wrapText="1"/>
    </xf>
    <xf numFmtId="0" fontId="80" fillId="0" borderId="50" xfId="0" applyFont="1" applyBorder="1" applyAlignment="1">
      <alignment vertical="center" wrapText="1"/>
    </xf>
    <xf numFmtId="0" fontId="81" fillId="2" borderId="0" xfId="0" applyFont="1" applyFill="1" applyAlignment="1">
      <alignment vertical="center" wrapText="1"/>
    </xf>
    <xf numFmtId="0" fontId="78" fillId="0" borderId="51" xfId="0" applyFont="1" applyBorder="1" applyAlignment="1">
      <alignment horizontal="right" vertical="center" wrapText="1"/>
    </xf>
    <xf numFmtId="0" fontId="81" fillId="4" borderId="0" xfId="0" applyFont="1" applyFill="1" applyAlignment="1">
      <alignment horizontal="right" vertical="center" wrapText="1"/>
    </xf>
    <xf numFmtId="9" fontId="81" fillId="4" borderId="0" xfId="0" applyNumberFormat="1" applyFont="1" applyFill="1" applyAlignment="1">
      <alignment horizontal="right" vertical="center" wrapText="1"/>
    </xf>
    <xf numFmtId="0" fontId="78" fillId="2" borderId="0" xfId="0" applyFont="1" applyFill="1" applyAlignment="1">
      <alignment vertical="center" wrapText="1"/>
    </xf>
    <xf numFmtId="0" fontId="78" fillId="2" borderId="0" xfId="0" applyFont="1" applyFill="1" applyAlignment="1">
      <alignment horizontal="right" vertical="center" wrapText="1"/>
    </xf>
    <xf numFmtId="0" fontId="80" fillId="2" borderId="52" xfId="0" applyFont="1" applyFill="1" applyBorder="1" applyAlignment="1">
      <alignment vertical="center" wrapText="1"/>
    </xf>
    <xf numFmtId="0" fontId="78" fillId="2" borderId="51" xfId="0" applyFont="1" applyFill="1" applyBorder="1" applyAlignment="1">
      <alignment vertical="center" wrapText="1"/>
    </xf>
    <xf numFmtId="0" fontId="78" fillId="2" borderId="51" xfId="0" applyFont="1" applyFill="1" applyBorder="1" applyAlignment="1">
      <alignment horizontal="right" vertical="center" wrapText="1"/>
    </xf>
    <xf numFmtId="0" fontId="78" fillId="0" borderId="50" xfId="0" applyFont="1" applyBorder="1" applyAlignment="1">
      <alignment vertical="center" wrapText="1"/>
    </xf>
    <xf numFmtId="0" fontId="78" fillId="0" borderId="51" xfId="0" applyFont="1" applyBorder="1" applyAlignment="1">
      <alignment vertical="center" wrapText="1"/>
    </xf>
    <xf numFmtId="216" fontId="80" fillId="4" borderId="0" xfId="0" applyNumberFormat="1" applyFont="1" applyFill="1" applyAlignment="1">
      <alignment horizontal="right" vertical="center" wrapText="1"/>
    </xf>
    <xf numFmtId="216" fontId="78" fillId="0" borderId="0" xfId="0" applyNumberFormat="1" applyFont="1" applyAlignment="1">
      <alignment vertical="center" wrapText="1"/>
    </xf>
    <xf numFmtId="216" fontId="80" fillId="4" borderId="51" xfId="0" applyNumberFormat="1" applyFont="1" applyFill="1" applyBorder="1" applyAlignment="1">
      <alignment horizontal="right" vertical="center" wrapText="1"/>
    </xf>
    <xf numFmtId="216" fontId="81" fillId="4" borderId="0" xfId="0" applyNumberFormat="1" applyFont="1" applyFill="1" applyAlignment="1">
      <alignment horizontal="right" vertical="center" wrapText="1"/>
    </xf>
    <xf numFmtId="216" fontId="78" fillId="0" borderId="51" xfId="0" applyNumberFormat="1" applyFont="1" applyBorder="1" applyAlignment="1">
      <alignment horizontal="right" vertical="center" wrapText="1"/>
    </xf>
    <xf numFmtId="216" fontId="80" fillId="4" borderId="53" xfId="0" applyNumberFormat="1" applyFont="1" applyFill="1" applyBorder="1" applyAlignment="1">
      <alignment horizontal="right" vertical="center" wrapText="1"/>
    </xf>
    <xf numFmtId="209" fontId="81" fillId="4" borderId="0" xfId="0" applyNumberFormat="1" applyFont="1" applyFill="1" applyAlignment="1">
      <alignment horizontal="right" vertical="center" wrapText="1"/>
    </xf>
    <xf numFmtId="0" fontId="13" fillId="0" borderId="0" xfId="35" applyFont="1" applyAlignment="1">
      <alignment horizontal="left" wrapText="1"/>
    </xf>
    <xf numFmtId="0" fontId="82" fillId="0" borderId="0" xfId="0" applyFont="1" applyAlignment="1">
      <alignment vertical="center"/>
    </xf>
    <xf numFmtId="0" fontId="42" fillId="2" borderId="0" xfId="19" applyFont="1" applyFill="1" applyAlignment="1">
      <alignment horizontal="left" vertical="center" wrapText="1"/>
    </xf>
    <xf numFmtId="0" fontId="43" fillId="2" borderId="0" xfId="19" applyFont="1" applyFill="1" applyAlignment="1">
      <alignment horizontal="center" vertical="center" wrapText="1"/>
    </xf>
    <xf numFmtId="0" fontId="43" fillId="2" borderId="0" xfId="22" applyFont="1" applyFill="1" applyAlignment="1">
      <alignment horizontal="center" vertical="center" wrapText="1"/>
    </xf>
    <xf numFmtId="186" fontId="43" fillId="2" borderId="0" xfId="19" applyNumberFormat="1" applyFont="1" applyFill="1" applyAlignment="1">
      <alignment horizontal="center" vertical="center" wrapText="1"/>
    </xf>
    <xf numFmtId="14" fontId="43" fillId="2" borderId="0" xfId="19" applyNumberFormat="1" applyFont="1" applyFill="1" applyAlignment="1">
      <alignment horizontal="center" vertical="center" wrapText="1"/>
    </xf>
    <xf numFmtId="0" fontId="43" fillId="2" borderId="0" xfId="19" applyFont="1" applyFill="1" applyAlignment="1">
      <alignment horizontal="center" wrapText="1"/>
    </xf>
    <xf numFmtId="0" fontId="43" fillId="2" borderId="0" xfId="26" applyFont="1" applyFill="1" applyAlignment="1">
      <alignment horizontal="center" vertical="center" wrapText="1"/>
    </xf>
    <xf numFmtId="0" fontId="43" fillId="2" borderId="0" xfId="26" applyFont="1" applyFill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0" fontId="17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22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0" fillId="0" borderId="0" xfId="0"/>
    <xf numFmtId="0" fontId="22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center" wrapText="1"/>
    </xf>
    <xf numFmtId="0" fontId="13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26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8" fillId="2" borderId="0" xfId="0" applyFont="1" applyFill="1" applyAlignment="1">
      <alignment wrapText="1"/>
    </xf>
    <xf numFmtId="179" fontId="9" fillId="2" borderId="8" xfId="0" applyNumberFormat="1" applyFont="1" applyFill="1" applyBorder="1" applyAlignment="1">
      <alignment horizontal="left" wrapText="1"/>
    </xf>
    <xf numFmtId="0" fontId="5" fillId="2" borderId="9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6" fillId="2" borderId="14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24" fillId="2" borderId="14" xfId="0" applyFont="1" applyFill="1" applyBorder="1" applyAlignment="1">
      <alignment wrapText="1"/>
    </xf>
    <xf numFmtId="0" fontId="2" fillId="0" borderId="9" xfId="0" applyFont="1" applyBorder="1" applyAlignment="1">
      <alignment wrapText="1"/>
    </xf>
    <xf numFmtId="0" fontId="5" fillId="0" borderId="0" xfId="10">
      <alignment wrapText="1"/>
    </xf>
    <xf numFmtId="0" fontId="8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left" vertical="center" wrapText="1" indent="1"/>
    </xf>
    <xf numFmtId="0" fontId="5" fillId="2" borderId="9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 wrapText="1"/>
    </xf>
    <xf numFmtId="0" fontId="23" fillId="0" borderId="8" xfId="0" applyFont="1" applyBorder="1" applyAlignment="1">
      <alignment horizontal="center" wrapText="1"/>
    </xf>
    <xf numFmtId="0" fontId="8" fillId="0" borderId="0" xfId="0" applyFont="1" applyAlignment="1">
      <alignment vertical="top" wrapText="1"/>
    </xf>
    <xf numFmtId="0" fontId="9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left" vertical="center" wrapText="1"/>
    </xf>
    <xf numFmtId="0" fontId="42" fillId="0" borderId="0" xfId="26" applyFont="1" applyAlignment="1">
      <alignment horizontal="left"/>
    </xf>
    <xf numFmtId="0" fontId="43" fillId="2" borderId="27" xfId="26" applyFont="1" applyFill="1" applyBorder="1" applyAlignment="1">
      <alignment horizontal="center" vertical="center" wrapText="1"/>
    </xf>
    <xf numFmtId="0" fontId="83" fillId="0" borderId="0" xfId="0" applyFont="1" applyAlignment="1">
      <alignment vertical="center" wrapText="1"/>
    </xf>
    <xf numFmtId="0" fontId="78" fillId="0" borderId="0" xfId="0" applyFont="1" applyAlignment="1">
      <alignment vertical="center" wrapText="1"/>
    </xf>
    <xf numFmtId="0" fontId="15" fillId="2" borderId="49" xfId="37" applyFont="1" applyFill="1" applyBorder="1" applyAlignment="1">
      <alignment horizontal="center" wrapText="1"/>
    </xf>
    <xf numFmtId="0" fontId="74" fillId="0" borderId="0" xfId="35" applyFont="1" applyAlignment="1">
      <alignment horizontal="left" wrapText="1"/>
    </xf>
    <xf numFmtId="0" fontId="43" fillId="0" borderId="0" xfId="35" applyFont="1" applyAlignment="1">
      <alignment horizontal="center" wrapText="1"/>
    </xf>
    <xf numFmtId="0" fontId="17" fillId="0" borderId="0" xfId="35" applyFont="1" applyAlignment="1">
      <alignment horizontal="left" wrapText="1"/>
    </xf>
  </cellXfs>
  <cellStyles count="40">
    <cellStyle name="£m in separate row" xfId="13" xr:uid="{00000000-0005-0000-0000-00000D000000}"/>
    <cellStyle name="Body Text " xfId="3" xr:uid="{00000000-0005-0000-0000-000003000000}"/>
    <cellStyle name="Bullet Level 1" xfId="7" xr:uid="{00000000-0005-0000-0000-000007000000}"/>
    <cellStyle name="Bullet Level 2" xfId="8" xr:uid="{00000000-0005-0000-0000-000008000000}"/>
    <cellStyle name="Column headers" xfId="12" xr:uid="{00000000-0005-0000-0000-00000C000000}"/>
    <cellStyle name="Comma 2" xfId="20" xr:uid="{ABAD40C0-BB99-41D4-A96C-7354FEEC2D01}"/>
    <cellStyle name="Comma 279" xfId="31" xr:uid="{5EEFDF34-D73E-402C-AEFB-BE3A962DEA76}"/>
    <cellStyle name="Comma 283" xfId="32" xr:uid="{870DBECE-6106-4772-9BEF-90342A6CFC4D}"/>
    <cellStyle name="Currency 2" xfId="36" xr:uid="{4E86A4A5-E412-4500-B0EC-BF9426C45820}"/>
    <cellStyle name="CY figures" xfId="4" xr:uid="{00000000-0005-0000-0000-000004000000}"/>
    <cellStyle name="Footnotes" xfId="9" xr:uid="{00000000-0005-0000-0000-000009000000}"/>
    <cellStyle name="Heading 1" xfId="15" xr:uid="{00000000-0005-0000-0000-00000F000000}"/>
    <cellStyle name="Heading 2" xfId="16" xr:uid="{00000000-0005-0000-0000-000010000000}"/>
    <cellStyle name="Heading 3" xfId="17" xr:uid="{00000000-0005-0000-0000-000011000000}"/>
    <cellStyle name="Normal" xfId="0" builtinId="0"/>
    <cellStyle name="Normal 19" xfId="21" xr:uid="{4D52FCC1-EEAE-4E4B-A487-1B806622D24C}"/>
    <cellStyle name="Normal 2" xfId="2" xr:uid="{00000000-0005-0000-0000-000002000000}"/>
    <cellStyle name="Normal 2 2" xfId="26" xr:uid="{07FCE9ED-D1C4-40BF-ACFD-9CE278C511A4}"/>
    <cellStyle name="Normal 2 2 2" xfId="37" xr:uid="{4CCA78EE-F0DE-406C-BE63-27554FAB2716}"/>
    <cellStyle name="Normal 20" xfId="28" xr:uid="{FC1238FF-343C-475F-9B4A-D4FC909BCE70}"/>
    <cellStyle name="Normal 21 2 2" xfId="27" xr:uid="{5479C3F2-9051-4463-A5E1-FEED78C715BF}"/>
    <cellStyle name="Normal 3" xfId="19" xr:uid="{C482C1B0-F40F-4733-AB8C-DB4A0FFFDD71}"/>
    <cellStyle name="Normal 33 10 2" xfId="34" xr:uid="{4FAE5A74-E207-4E04-AFA9-D9232904D197}"/>
    <cellStyle name="Normal 445" xfId="33" xr:uid="{59D226E6-950F-41E6-8800-8DE4427C542D}"/>
    <cellStyle name="Normal 784" xfId="22" xr:uid="{C8749233-3CB5-47F5-A036-1D63674CF267}"/>
    <cellStyle name="Normal 787" xfId="35" xr:uid="{83268327-A8B8-4C7D-88B1-DB1A70FB7411}"/>
    <cellStyle name="Normal 788" xfId="38" xr:uid="{A054B306-954A-4A4F-B1F6-D0A936DDFA5D}"/>
    <cellStyle name="Normal_FY10 RA BPM" xfId="18" xr:uid="{CA80391B-2056-4196-B542-5D9CE016ED3C}"/>
    <cellStyle name="Percent 18_Barclays International Qrtly" xfId="29" xr:uid="{BCCA4891-279E-4331-9A6C-44AC34C0A580}"/>
    <cellStyle name="Percent 2" xfId="25" xr:uid="{1E1A3382-F9C1-457A-8B76-883F2F44CA99}"/>
    <cellStyle name="PY figures" xfId="5" xr:uid="{00000000-0005-0000-0000-000005000000}"/>
    <cellStyle name="Table (Normal)" xfId="1" xr:uid="{00000000-0005-0000-0000-000001000000}"/>
    <cellStyle name="Table (Normal) 2" xfId="24" xr:uid="{57C2D875-C570-4482-9F23-BF8F5276EA52}"/>
    <cellStyle name="Table (Normal) 3" xfId="39" xr:uid="{ADD462EE-27E5-4503-8612-BAF9EFD6715E}"/>
    <cellStyle name="Table (Normal) 4" xfId="23" xr:uid="{6600B263-A8F8-41FF-921D-6D796267DCB4}"/>
    <cellStyle name="Table (Normal) 4 2" xfId="30" xr:uid="{AB888287-9BEE-4980-9DB5-7F7C5D238A7F}"/>
    <cellStyle name="Table Body Bold" xfId="14" xr:uid="{00000000-0005-0000-0000-00000E000000}"/>
    <cellStyle name="Table Body Text" xfId="10" xr:uid="{00000000-0005-0000-0000-00000A000000}"/>
    <cellStyle name="Table Title " xfId="11" xr:uid="{00000000-0005-0000-0000-00000B000000}"/>
    <cellStyle name="Totals and Subtotals" xfId="6" xr:uid="{00000000-0005-0000-0000-000006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2A5A1-AD86-473A-A66F-BD167BF5EEB9}">
  <sheetPr>
    <pageSetUpPr fitToPage="1"/>
  </sheetPr>
  <dimension ref="A1:J155"/>
  <sheetViews>
    <sheetView showGridLines="0" tabSelected="1" zoomScaleNormal="100" workbookViewId="0"/>
  </sheetViews>
  <sheetFormatPr defaultColWidth="9" defaultRowHeight="12" customHeight="1"/>
  <cols>
    <col min="1" max="1" width="9.26953125" style="544" customWidth="1"/>
    <col min="2" max="2" width="51.1796875" style="545" customWidth="1"/>
    <col min="3" max="5" width="14.81640625" style="545" customWidth="1"/>
    <col min="6" max="6" width="5.81640625" style="545" customWidth="1"/>
    <col min="7" max="9" width="14.81640625" style="545" customWidth="1"/>
    <col min="10" max="10" width="9" style="548"/>
    <col min="11" max="166" width="8" style="545" customWidth="1"/>
    <col min="167" max="16384" width="9" style="545"/>
  </cols>
  <sheetData>
    <row r="1" spans="1:9" s="545" customFormat="1" ht="12" customHeight="1">
      <c r="A1" s="544"/>
    </row>
    <row r="2" spans="1:9" ht="16" customHeight="1">
      <c r="B2" s="1408" t="s">
        <v>556</v>
      </c>
      <c r="C2" s="1409" t="s">
        <v>53</v>
      </c>
      <c r="D2" s="1409"/>
      <c r="E2" s="1409"/>
      <c r="F2" s="547"/>
      <c r="G2" s="1409" t="s">
        <v>557</v>
      </c>
      <c r="H2" s="1409"/>
      <c r="I2" s="1409"/>
    </row>
    <row r="3" spans="1:9" ht="16" customHeight="1">
      <c r="A3" s="549"/>
      <c r="B3" s="1408"/>
      <c r="C3" s="550">
        <v>45657</v>
      </c>
      <c r="D3" s="550">
        <v>45291</v>
      </c>
      <c r="E3" s="551"/>
      <c r="F3" s="552"/>
      <c r="G3" s="550">
        <v>45657</v>
      </c>
      <c r="H3" s="550">
        <v>45291</v>
      </c>
      <c r="I3" s="553"/>
    </row>
    <row r="4" spans="1:9" ht="12" customHeight="1">
      <c r="A4" s="549"/>
      <c r="B4" s="554"/>
      <c r="C4" s="555" t="s">
        <v>558</v>
      </c>
      <c r="D4" s="555" t="s">
        <v>558</v>
      </c>
      <c r="E4" s="555" t="s">
        <v>26</v>
      </c>
      <c r="F4" s="556"/>
      <c r="G4" s="555" t="s">
        <v>6</v>
      </c>
      <c r="H4" s="555" t="s">
        <v>6</v>
      </c>
      <c r="I4" s="555" t="s">
        <v>26</v>
      </c>
    </row>
    <row r="5" spans="1:9" s="545" customFormat="1" ht="12" customHeight="1">
      <c r="A5" s="549"/>
      <c r="B5" s="557" t="s">
        <v>8</v>
      </c>
      <c r="C5" s="558">
        <v>8274</v>
      </c>
      <c r="D5" s="559">
        <v>7587</v>
      </c>
      <c r="E5" s="560">
        <v>9</v>
      </c>
      <c r="F5" s="556"/>
      <c r="G5" s="558">
        <v>2615</v>
      </c>
      <c r="H5" s="559">
        <v>1792</v>
      </c>
      <c r="I5" s="560">
        <v>46</v>
      </c>
    </row>
    <row r="6" spans="1:9" s="545" customFormat="1" ht="12" customHeight="1">
      <c r="A6" s="549"/>
      <c r="B6" s="561" t="s">
        <v>9</v>
      </c>
      <c r="C6" s="562">
        <v>1780</v>
      </c>
      <c r="D6" s="563">
        <v>1770</v>
      </c>
      <c r="E6" s="564">
        <v>1</v>
      </c>
      <c r="F6" s="556"/>
      <c r="G6" s="562">
        <v>458</v>
      </c>
      <c r="H6" s="563">
        <v>395</v>
      </c>
      <c r="I6" s="564">
        <v>16</v>
      </c>
    </row>
    <row r="7" spans="1:9" s="545" customFormat="1" ht="12" customHeight="1">
      <c r="A7" s="549"/>
      <c r="B7" s="561" t="s">
        <v>10</v>
      </c>
      <c r="C7" s="562">
        <v>1309</v>
      </c>
      <c r="D7" s="563">
        <v>1208</v>
      </c>
      <c r="E7" s="564">
        <v>8</v>
      </c>
      <c r="F7" s="556"/>
      <c r="G7" s="562">
        <v>351</v>
      </c>
      <c r="H7" s="563">
        <v>313</v>
      </c>
      <c r="I7" s="564">
        <v>12</v>
      </c>
    </row>
    <row r="8" spans="1:9" s="545" customFormat="1" ht="12" customHeight="1">
      <c r="A8" s="549"/>
      <c r="B8" s="561" t="s">
        <v>13</v>
      </c>
      <c r="C8" s="562">
        <v>11805</v>
      </c>
      <c r="D8" s="563">
        <v>11035</v>
      </c>
      <c r="E8" s="564">
        <v>7</v>
      </c>
      <c r="F8" s="556"/>
      <c r="G8" s="562">
        <v>2607</v>
      </c>
      <c r="H8" s="563">
        <v>2037</v>
      </c>
      <c r="I8" s="564">
        <v>28</v>
      </c>
    </row>
    <row r="9" spans="1:9" s="545" customFormat="1" ht="12" customHeight="1">
      <c r="A9" s="549"/>
      <c r="B9" s="561" t="s">
        <v>11</v>
      </c>
      <c r="C9" s="562">
        <v>3326</v>
      </c>
      <c r="D9" s="563">
        <v>3268</v>
      </c>
      <c r="E9" s="564">
        <v>2</v>
      </c>
      <c r="F9" s="556"/>
      <c r="G9" s="562">
        <v>857</v>
      </c>
      <c r="H9" s="563">
        <v>866</v>
      </c>
      <c r="I9" s="564">
        <v>-1</v>
      </c>
    </row>
    <row r="10" spans="1:9" s="545" customFormat="1" ht="12" customHeight="1">
      <c r="A10" s="549"/>
      <c r="B10" s="565" t="s">
        <v>14</v>
      </c>
      <c r="C10" s="566">
        <v>294</v>
      </c>
      <c r="D10" s="567">
        <v>510</v>
      </c>
      <c r="E10" s="568">
        <v>-42</v>
      </c>
      <c r="F10" s="556"/>
      <c r="G10" s="566">
        <v>76</v>
      </c>
      <c r="H10" s="567">
        <v>195</v>
      </c>
      <c r="I10" s="568">
        <v>-61</v>
      </c>
    </row>
    <row r="11" spans="1:9" ht="12" customHeight="1">
      <c r="A11" s="549"/>
      <c r="B11" s="569" t="s">
        <v>412</v>
      </c>
      <c r="C11" s="570">
        <v>26788</v>
      </c>
      <c r="D11" s="571">
        <v>25378</v>
      </c>
      <c r="E11" s="572">
        <v>6</v>
      </c>
      <c r="F11" s="556"/>
      <c r="G11" s="570">
        <v>6964</v>
      </c>
      <c r="H11" s="571">
        <v>5598</v>
      </c>
      <c r="I11" s="572">
        <v>24</v>
      </c>
    </row>
    <row r="12" spans="1:9" ht="12" customHeight="1">
      <c r="A12" s="549"/>
      <c r="B12" s="573" t="s">
        <v>559</v>
      </c>
      <c r="C12" s="562">
        <v>-16195</v>
      </c>
      <c r="D12" s="563">
        <v>-16714</v>
      </c>
      <c r="E12" s="564">
        <v>3</v>
      </c>
      <c r="F12" s="556"/>
      <c r="G12" s="574">
        <v>-4244</v>
      </c>
      <c r="H12" s="563">
        <v>-4735</v>
      </c>
      <c r="I12" s="564">
        <v>10</v>
      </c>
    </row>
    <row r="13" spans="1:9" s="545" customFormat="1" ht="12" customHeight="1">
      <c r="A13" s="549"/>
      <c r="B13" s="573" t="s">
        <v>415</v>
      </c>
      <c r="C13" s="562">
        <v>-320</v>
      </c>
      <c r="D13" s="563">
        <v>-180</v>
      </c>
      <c r="E13" s="564">
        <v>-78</v>
      </c>
      <c r="F13" s="556"/>
      <c r="G13" s="574">
        <f>-226-1</f>
        <v>-227</v>
      </c>
      <c r="H13" s="563">
        <v>-180</v>
      </c>
      <c r="I13" s="564">
        <v>-26</v>
      </c>
    </row>
    <row r="14" spans="1:9" s="545" customFormat="1" ht="12" customHeight="1">
      <c r="A14" s="549"/>
      <c r="B14" s="575" t="s">
        <v>416</v>
      </c>
      <c r="C14" s="566">
        <v>-220</v>
      </c>
      <c r="D14" s="567">
        <v>-37</v>
      </c>
      <c r="E14" s="568" t="s">
        <v>560</v>
      </c>
      <c r="F14" s="556"/>
      <c r="G14" s="576">
        <f>-121</f>
        <v>-121</v>
      </c>
      <c r="H14" s="567">
        <v>-5</v>
      </c>
      <c r="I14" s="568" t="s">
        <v>560</v>
      </c>
    </row>
    <row r="15" spans="1:9" s="545" customFormat="1" ht="12" customHeight="1">
      <c r="A15" s="577"/>
      <c r="B15" s="569" t="s">
        <v>561</v>
      </c>
      <c r="C15" s="570">
        <v>-16735</v>
      </c>
      <c r="D15" s="571">
        <v>-16931</v>
      </c>
      <c r="E15" s="572">
        <v>1</v>
      </c>
      <c r="F15" s="556"/>
      <c r="G15" s="578">
        <v>-4592</v>
      </c>
      <c r="H15" s="571">
        <v>-4920</v>
      </c>
      <c r="I15" s="572">
        <v>7</v>
      </c>
    </row>
    <row r="16" spans="1:9" s="579" customFormat="1" ht="12" customHeight="1">
      <c r="A16" s="549"/>
      <c r="B16" s="575" t="s">
        <v>562</v>
      </c>
      <c r="C16" s="566">
        <v>37</v>
      </c>
      <c r="D16" s="567">
        <v>-9</v>
      </c>
      <c r="E16" s="567" t="s">
        <v>560</v>
      </c>
      <c r="F16" s="556"/>
      <c r="G16" s="576">
        <v>0</v>
      </c>
      <c r="H16" s="567">
        <v>-16</v>
      </c>
      <c r="I16" s="568" t="s">
        <v>560</v>
      </c>
    </row>
    <row r="17" spans="1:9" s="579" customFormat="1" ht="12" customHeight="1">
      <c r="A17" s="549"/>
      <c r="B17" s="569" t="s">
        <v>419</v>
      </c>
      <c r="C17" s="570">
        <v>10090</v>
      </c>
      <c r="D17" s="571">
        <v>8438</v>
      </c>
      <c r="E17" s="571">
        <v>20</v>
      </c>
      <c r="F17" s="556"/>
      <c r="G17" s="578">
        <v>2372</v>
      </c>
      <c r="H17" s="571">
        <v>662</v>
      </c>
      <c r="I17" s="572" t="s">
        <v>560</v>
      </c>
    </row>
    <row r="18" spans="1:9" s="579" customFormat="1" ht="12" customHeight="1">
      <c r="A18" s="549"/>
      <c r="B18" s="575" t="s">
        <v>420</v>
      </c>
      <c r="C18" s="566">
        <v>-1982</v>
      </c>
      <c r="D18" s="567">
        <v>-1881</v>
      </c>
      <c r="E18" s="567">
        <v>-5</v>
      </c>
      <c r="F18" s="556"/>
      <c r="G18" s="576">
        <v>-711</v>
      </c>
      <c r="H18" s="567">
        <v>-552</v>
      </c>
      <c r="I18" s="568">
        <v>-29</v>
      </c>
    </row>
    <row r="19" spans="1:9" ht="12" customHeight="1">
      <c r="A19" s="549"/>
      <c r="B19" s="569" t="s">
        <v>563</v>
      </c>
      <c r="C19" s="570">
        <v>8108</v>
      </c>
      <c r="D19" s="571">
        <v>6557</v>
      </c>
      <c r="E19" s="571">
        <v>24</v>
      </c>
      <c r="F19" s="556"/>
      <c r="G19" s="578">
        <v>1661</v>
      </c>
      <c r="H19" s="571">
        <v>110</v>
      </c>
      <c r="I19" s="572" t="s">
        <v>560</v>
      </c>
    </row>
    <row r="20" spans="1:9" s="545" customFormat="1" ht="12" customHeight="1">
      <c r="A20" s="549"/>
      <c r="B20" s="575" t="s">
        <v>564</v>
      </c>
      <c r="C20" s="566">
        <v>-1752</v>
      </c>
      <c r="D20" s="567">
        <v>-1234</v>
      </c>
      <c r="E20" s="568">
        <v>-42</v>
      </c>
      <c r="F20" s="556"/>
      <c r="G20" s="576">
        <v>-448</v>
      </c>
      <c r="H20" s="567">
        <v>23</v>
      </c>
      <c r="I20" s="568" t="s">
        <v>560</v>
      </c>
    </row>
    <row r="21" spans="1:9" s="545" customFormat="1" ht="12" customHeight="1">
      <c r="A21" s="549"/>
      <c r="B21" s="569" t="s">
        <v>565</v>
      </c>
      <c r="C21" s="570">
        <v>6356</v>
      </c>
      <c r="D21" s="571">
        <v>5323</v>
      </c>
      <c r="E21" s="572">
        <v>19</v>
      </c>
      <c r="F21" s="556"/>
      <c r="G21" s="578">
        <v>1213</v>
      </c>
      <c r="H21" s="571">
        <v>133</v>
      </c>
      <c r="I21" s="572" t="s">
        <v>560</v>
      </c>
    </row>
    <row r="22" spans="1:9" s="545" customFormat="1" ht="12" customHeight="1">
      <c r="A22" s="549"/>
      <c r="B22" s="573" t="s">
        <v>428</v>
      </c>
      <c r="C22" s="562">
        <v>-49</v>
      </c>
      <c r="D22" s="563">
        <v>-64</v>
      </c>
      <c r="E22" s="564">
        <v>23</v>
      </c>
      <c r="F22" s="556"/>
      <c r="G22" s="574">
        <v>-20</v>
      </c>
      <c r="H22" s="563">
        <v>-25</v>
      </c>
      <c r="I22" s="564">
        <v>20</v>
      </c>
    </row>
    <row r="23" spans="1:9" s="545" customFormat="1" ht="12" customHeight="1">
      <c r="A23" s="549"/>
      <c r="B23" s="575" t="s">
        <v>566</v>
      </c>
      <c r="C23" s="576">
        <f>-992+1</f>
        <v>-991</v>
      </c>
      <c r="D23" s="567">
        <v>-985</v>
      </c>
      <c r="E23" s="567">
        <v>-1</v>
      </c>
      <c r="F23" s="580"/>
      <c r="G23" s="576">
        <f>-229+1</f>
        <v>-228</v>
      </c>
      <c r="H23" s="567">
        <v>-219</v>
      </c>
      <c r="I23" s="567">
        <v>-4</v>
      </c>
    </row>
    <row r="24" spans="1:9" s="545" customFormat="1" ht="12" customHeight="1">
      <c r="A24" s="549"/>
      <c r="B24" s="569" t="s">
        <v>567</v>
      </c>
      <c r="C24" s="578">
        <f>5315+1</f>
        <v>5316</v>
      </c>
      <c r="D24" s="571">
        <v>4274</v>
      </c>
      <c r="E24" s="572">
        <v>24</v>
      </c>
      <c r="F24" s="556"/>
      <c r="G24" s="578">
        <f>964+1</f>
        <v>965</v>
      </c>
      <c r="H24" s="571">
        <v>-111</v>
      </c>
      <c r="I24" s="572" t="s">
        <v>560</v>
      </c>
    </row>
    <row r="25" spans="1:9" s="545" customFormat="1" ht="12" customHeight="1">
      <c r="A25" s="581"/>
      <c r="B25" s="573"/>
      <c r="C25" s="580"/>
      <c r="D25" s="582"/>
      <c r="E25" s="556"/>
      <c r="F25" s="556"/>
      <c r="G25" s="556"/>
      <c r="H25" s="556"/>
      <c r="I25" s="556"/>
    </row>
    <row r="26" spans="1:9" s="586" customFormat="1" ht="12" customHeight="1">
      <c r="A26" s="581"/>
      <c r="B26" s="583" t="s">
        <v>568</v>
      </c>
      <c r="C26" s="584"/>
      <c r="D26" s="585"/>
      <c r="E26" s="584"/>
      <c r="F26" s="556"/>
      <c r="G26" s="584"/>
      <c r="H26" s="584"/>
      <c r="I26" s="584"/>
    </row>
    <row r="27" spans="1:9" s="586" customFormat="1" ht="12" customHeight="1">
      <c r="A27" s="581"/>
      <c r="B27" s="587" t="s">
        <v>569</v>
      </c>
      <c r="C27" s="588">
        <v>0.105</v>
      </c>
      <c r="D27" s="589">
        <v>0.09</v>
      </c>
      <c r="E27" s="590"/>
      <c r="F27" s="556"/>
      <c r="G27" s="588">
        <v>7.4999999999999997E-2</v>
      </c>
      <c r="H27" s="589">
        <v>-9.0000000000000011E-3</v>
      </c>
      <c r="I27" s="590"/>
    </row>
    <row r="28" spans="1:9" s="586" customFormat="1" ht="12" customHeight="1">
      <c r="A28" s="581"/>
      <c r="B28" s="573" t="s">
        <v>570</v>
      </c>
      <c r="C28" s="591">
        <v>50.7</v>
      </c>
      <c r="D28" s="592">
        <v>47.4</v>
      </c>
      <c r="E28" s="556"/>
      <c r="F28" s="556"/>
      <c r="G28" s="593">
        <v>51.5</v>
      </c>
      <c r="H28" s="594">
        <v>48.9</v>
      </c>
      <c r="I28" s="556"/>
    </row>
    <row r="29" spans="1:9" s="586" customFormat="1" ht="12" customHeight="1">
      <c r="A29" s="581"/>
      <c r="B29" s="573" t="s">
        <v>571</v>
      </c>
      <c r="C29" s="595">
        <v>0.62</v>
      </c>
      <c r="D29" s="596">
        <v>0.67</v>
      </c>
      <c r="E29" s="580"/>
      <c r="F29" s="556"/>
      <c r="G29" s="595">
        <v>0.66</v>
      </c>
      <c r="H29" s="596">
        <v>0.88</v>
      </c>
      <c r="I29" s="580"/>
    </row>
    <row r="30" spans="1:9" s="586" customFormat="1" ht="12" customHeight="1">
      <c r="A30" s="581"/>
      <c r="B30" s="573" t="s">
        <v>572</v>
      </c>
      <c r="C30" s="597">
        <f>47-1</f>
        <v>46</v>
      </c>
      <c r="D30" s="563">
        <v>46</v>
      </c>
      <c r="E30" s="580"/>
      <c r="F30" s="556"/>
      <c r="G30" s="597">
        <f>67-1</f>
        <v>66</v>
      </c>
      <c r="H30" s="598">
        <v>54</v>
      </c>
      <c r="I30" s="580"/>
    </row>
    <row r="31" spans="1:9" s="586" customFormat="1" ht="12" customHeight="1">
      <c r="A31" s="581"/>
      <c r="B31" s="573" t="s">
        <v>430</v>
      </c>
      <c r="C31" s="599">
        <v>36</v>
      </c>
      <c r="D31" s="600">
        <v>27.7</v>
      </c>
      <c r="E31" s="580"/>
      <c r="F31" s="556"/>
      <c r="G31" s="599">
        <v>6.7</v>
      </c>
      <c r="H31" s="600" t="s">
        <v>573</v>
      </c>
      <c r="I31" s="580"/>
    </row>
    <row r="32" spans="1:9" s="586" customFormat="1" ht="12" customHeight="1">
      <c r="A32" s="581"/>
      <c r="B32" s="573" t="s">
        <v>574</v>
      </c>
      <c r="C32" s="562" t="s">
        <v>575</v>
      </c>
      <c r="D32" s="563" t="s">
        <v>576</v>
      </c>
      <c r="E32" s="580"/>
      <c r="F32" s="556"/>
      <c r="G32" s="601"/>
      <c r="H32" s="600"/>
      <c r="I32" s="580"/>
    </row>
    <row r="33" spans="1:9" s="586" customFormat="1" ht="12" customHeight="1">
      <c r="A33" s="581"/>
      <c r="B33" s="573" t="s">
        <v>577</v>
      </c>
      <c r="C33" s="597">
        <v>1750</v>
      </c>
      <c r="D33" s="602">
        <v>1750</v>
      </c>
      <c r="E33" s="580"/>
      <c r="F33" s="556"/>
      <c r="G33" s="601"/>
      <c r="H33" s="600"/>
      <c r="I33" s="580"/>
    </row>
    <row r="34" spans="1:9" s="586" customFormat="1" ht="12" customHeight="1">
      <c r="A34" s="581"/>
      <c r="B34" s="573" t="s">
        <v>578</v>
      </c>
      <c r="C34" s="599" t="s">
        <v>579</v>
      </c>
      <c r="D34" s="600" t="s">
        <v>580</v>
      </c>
      <c r="E34" s="580"/>
      <c r="F34" s="556"/>
      <c r="G34" s="601"/>
      <c r="H34" s="600"/>
      <c r="I34" s="580"/>
    </row>
    <row r="35" spans="1:9" s="586" customFormat="1" ht="12" customHeight="1">
      <c r="A35" s="581"/>
      <c r="B35" s="573" t="s">
        <v>581</v>
      </c>
      <c r="C35" s="597">
        <v>14755</v>
      </c>
      <c r="D35" s="602">
        <v>15445</v>
      </c>
      <c r="E35" s="564">
        <v>-4</v>
      </c>
      <c r="F35" s="556"/>
      <c r="G35" s="597">
        <v>14432</v>
      </c>
      <c r="H35" s="602">
        <v>15092</v>
      </c>
      <c r="I35" s="564">
        <v>-4</v>
      </c>
    </row>
    <row r="36" spans="1:9" s="586" customFormat="1" ht="12" customHeight="1">
      <c r="A36" s="581"/>
      <c r="B36" s="573" t="s">
        <v>582</v>
      </c>
      <c r="C36" s="597">
        <v>14420</v>
      </c>
      <c r="D36" s="602">
        <v>15155</v>
      </c>
      <c r="E36" s="564">
        <v>-5</v>
      </c>
      <c r="F36" s="556"/>
      <c r="G36" s="593"/>
      <c r="H36" s="548"/>
      <c r="I36" s="556"/>
    </row>
    <row r="37" spans="1:9" s="556" customFormat="1" ht="12" customHeight="1">
      <c r="B37" s="573" t="s">
        <v>583</v>
      </c>
      <c r="C37" s="591">
        <v>51.5</v>
      </c>
      <c r="D37" s="603">
        <v>50.2</v>
      </c>
      <c r="G37" s="593"/>
      <c r="H37" s="548"/>
    </row>
    <row r="38" spans="1:9" s="586" customFormat="1" ht="12" customHeight="1">
      <c r="A38" s="581"/>
      <c r="B38" s="573"/>
      <c r="C38" s="556"/>
      <c r="D38" s="556"/>
      <c r="E38" s="556"/>
      <c r="F38" s="556"/>
      <c r="G38" s="556"/>
      <c r="H38" s="556"/>
      <c r="I38" s="556"/>
    </row>
    <row r="39" spans="1:9" s="586" customFormat="1" ht="13.5" customHeight="1">
      <c r="A39" s="581"/>
      <c r="B39" s="573"/>
      <c r="C39" s="604" t="s">
        <v>80</v>
      </c>
      <c r="D39" s="604" t="s">
        <v>94</v>
      </c>
      <c r="E39" s="604"/>
      <c r="F39" s="556"/>
      <c r="G39" s="548"/>
      <c r="H39" s="556"/>
      <c r="I39" s="556"/>
    </row>
    <row r="40" spans="1:9" s="545" customFormat="1" ht="13">
      <c r="A40" s="605"/>
      <c r="B40" s="606" t="s">
        <v>584</v>
      </c>
      <c r="C40" s="607" t="s">
        <v>246</v>
      </c>
      <c r="D40" s="607" t="s">
        <v>246</v>
      </c>
      <c r="E40" s="556"/>
      <c r="F40" s="556"/>
      <c r="G40" s="548"/>
      <c r="H40" s="556"/>
      <c r="I40" s="556"/>
    </row>
    <row r="41" spans="1:9" s="545" customFormat="1" ht="12" customHeight="1">
      <c r="A41" s="605"/>
      <c r="B41" s="608" t="s">
        <v>118</v>
      </c>
      <c r="C41" s="609">
        <v>414.5</v>
      </c>
      <c r="D41" s="610">
        <v>399.5</v>
      </c>
      <c r="E41" s="556"/>
      <c r="F41" s="556"/>
      <c r="G41" s="548"/>
      <c r="H41" s="556"/>
      <c r="I41" s="556"/>
    </row>
    <row r="42" spans="1:9" s="545" customFormat="1" ht="12" customHeight="1">
      <c r="A42" s="605"/>
      <c r="B42" s="561" t="s">
        <v>585</v>
      </c>
      <c r="C42" s="611">
        <v>1.2E-2</v>
      </c>
      <c r="D42" s="612">
        <v>1.3999999999999999E-2</v>
      </c>
      <c r="E42" s="556"/>
      <c r="F42" s="556"/>
      <c r="G42" s="548"/>
      <c r="H42" s="556"/>
      <c r="I42" s="556"/>
    </row>
    <row r="43" spans="1:9" s="545" customFormat="1" ht="12" customHeight="1">
      <c r="A43" s="605"/>
      <c r="B43" s="561" t="s">
        <v>293</v>
      </c>
      <c r="C43" s="613">
        <v>1518.2</v>
      </c>
      <c r="D43" s="614">
        <v>1477.5</v>
      </c>
      <c r="E43" s="556"/>
      <c r="F43" s="556"/>
      <c r="G43" s="548"/>
      <c r="H43" s="556"/>
      <c r="I43" s="556"/>
    </row>
    <row r="44" spans="1:9" s="545" customFormat="1" ht="12" customHeight="1">
      <c r="A44" s="605"/>
      <c r="B44" s="561" t="s">
        <v>276</v>
      </c>
      <c r="C44" s="613">
        <v>560.70000000000005</v>
      </c>
      <c r="D44" s="614">
        <v>538.79999999999995</v>
      </c>
      <c r="E44" s="556"/>
      <c r="F44" s="556"/>
      <c r="G44" s="548"/>
      <c r="H44" s="556"/>
      <c r="I44" s="556"/>
    </row>
    <row r="45" spans="1:9" s="545" customFormat="1" ht="12" customHeight="1">
      <c r="A45" s="605"/>
      <c r="B45" s="573" t="s">
        <v>552</v>
      </c>
      <c r="C45" s="615" t="s">
        <v>586</v>
      </c>
      <c r="D45" s="616">
        <v>331</v>
      </c>
      <c r="E45" s="556"/>
      <c r="F45" s="556"/>
      <c r="G45" s="548"/>
      <c r="H45" s="556"/>
      <c r="I45" s="556"/>
    </row>
    <row r="46" spans="1:9" s="545" customFormat="1" ht="12" customHeight="1">
      <c r="A46" s="605"/>
      <c r="B46" s="573" t="s">
        <v>587</v>
      </c>
      <c r="C46" s="615">
        <v>0.13600000000000001</v>
      </c>
      <c r="D46" s="617">
        <v>0.13800000000000001</v>
      </c>
      <c r="E46" s="556"/>
      <c r="F46" s="556"/>
      <c r="G46" s="548"/>
      <c r="H46" s="556"/>
      <c r="I46" s="556"/>
    </row>
    <row r="47" spans="1:9" ht="12" customHeight="1">
      <c r="A47" s="605"/>
      <c r="B47" s="573" t="s">
        <v>588</v>
      </c>
      <c r="C47" s="591">
        <v>48.6</v>
      </c>
      <c r="D47" s="592">
        <v>47.3</v>
      </c>
      <c r="E47" s="556"/>
      <c r="F47" s="556"/>
      <c r="G47" s="548"/>
      <c r="H47" s="556"/>
      <c r="I47" s="556"/>
    </row>
    <row r="48" spans="1:9" ht="12" customHeight="1">
      <c r="A48" s="605"/>
      <c r="B48" s="573" t="s">
        <v>589</v>
      </c>
      <c r="C48" s="591">
        <v>358.1</v>
      </c>
      <c r="D48" s="592">
        <v>342.7</v>
      </c>
      <c r="E48" s="556"/>
      <c r="F48" s="556"/>
      <c r="G48" s="548"/>
      <c r="H48" s="556"/>
      <c r="I48" s="556"/>
    </row>
    <row r="49" spans="1:9" s="545" customFormat="1" ht="12" customHeight="1">
      <c r="A49" s="605"/>
      <c r="B49" s="573" t="s">
        <v>397</v>
      </c>
      <c r="C49" s="615">
        <v>0.05</v>
      </c>
      <c r="D49" s="617">
        <v>5.2000000000000005E-2</v>
      </c>
      <c r="E49" s="556"/>
      <c r="F49" s="556"/>
      <c r="G49" s="548"/>
      <c r="H49" s="556"/>
      <c r="I49" s="556"/>
    </row>
    <row r="50" spans="1:9" ht="12" customHeight="1">
      <c r="A50" s="605"/>
      <c r="B50" s="573" t="s">
        <v>398</v>
      </c>
      <c r="C50" s="613">
        <v>1206.5</v>
      </c>
      <c r="D50" s="614">
        <v>1168.3</v>
      </c>
      <c r="E50" s="556"/>
      <c r="F50" s="556"/>
      <c r="G50" s="548"/>
      <c r="H50" s="556"/>
      <c r="I50" s="556"/>
    </row>
    <row r="51" spans="1:9" ht="12" customHeight="1">
      <c r="A51" s="549"/>
      <c r="B51" s="573"/>
      <c r="C51" s="573"/>
      <c r="D51" s="618"/>
      <c r="E51" s="556"/>
      <c r="F51" s="556"/>
      <c r="G51" s="548"/>
      <c r="H51" s="556"/>
      <c r="I51" s="556"/>
    </row>
    <row r="52" spans="1:9" ht="12" customHeight="1">
      <c r="A52" s="549"/>
      <c r="B52" s="583" t="s">
        <v>590</v>
      </c>
      <c r="C52" s="619"/>
      <c r="D52" s="620"/>
      <c r="E52" s="556"/>
      <c r="F52" s="556"/>
      <c r="G52" s="548"/>
      <c r="H52" s="556"/>
      <c r="I52" s="556"/>
    </row>
    <row r="53" spans="1:9" ht="12" customHeight="1">
      <c r="A53" s="549"/>
      <c r="B53" s="587" t="s">
        <v>591</v>
      </c>
      <c r="C53" s="621">
        <v>296.89999999999998</v>
      </c>
      <c r="D53" s="622">
        <v>298.10000000000002</v>
      </c>
      <c r="E53" s="556"/>
      <c r="F53" s="556"/>
      <c r="G53" s="548"/>
      <c r="H53" s="556"/>
      <c r="I53" s="556"/>
    </row>
    <row r="54" spans="1:9" ht="12" customHeight="1">
      <c r="A54" s="549"/>
      <c r="B54" s="573" t="s">
        <v>245</v>
      </c>
      <c r="C54" s="623">
        <v>1.724</v>
      </c>
      <c r="D54" s="624">
        <v>1.6140000000000001</v>
      </c>
      <c r="E54" s="573"/>
      <c r="F54" s="573"/>
      <c r="G54" s="548"/>
      <c r="H54" s="573"/>
      <c r="I54" s="573"/>
    </row>
    <row r="55" spans="1:9" s="545" customFormat="1" ht="12" customHeight="1">
      <c r="A55" s="549"/>
      <c r="B55" s="573" t="s">
        <v>592</v>
      </c>
      <c r="C55" s="615">
        <v>1.349</v>
      </c>
      <c r="D55" s="617">
        <v>1.3800000000000001</v>
      </c>
      <c r="E55" s="573"/>
      <c r="F55" s="573"/>
      <c r="G55" s="548"/>
      <c r="H55" s="573"/>
      <c r="I55" s="573"/>
    </row>
    <row r="56" spans="1:9" ht="12" customHeight="1">
      <c r="A56" s="549"/>
      <c r="B56" s="573" t="s">
        <v>277</v>
      </c>
      <c r="C56" s="595">
        <v>0.74</v>
      </c>
      <c r="D56" s="596">
        <v>0.74</v>
      </c>
      <c r="E56" s="573"/>
      <c r="F56" s="573"/>
      <c r="G56" s="548"/>
      <c r="H56" s="573"/>
      <c r="I56" s="573"/>
    </row>
    <row r="57" spans="1:9" s="545" customFormat="1" ht="12" customHeight="1">
      <c r="A57" s="549"/>
    </row>
    <row r="58" spans="1:9" s="545" customFormat="1" ht="12" customHeight="1">
      <c r="A58" s="544" t="s">
        <v>593</v>
      </c>
      <c r="C58" s="625"/>
    </row>
    <row r="59" spans="1:9" s="545" customFormat="1" ht="12" customHeight="1">
      <c r="A59" s="626" t="s">
        <v>277</v>
      </c>
      <c r="C59" s="627"/>
    </row>
    <row r="60" spans="1:9" s="545" customFormat="1" ht="12" customHeight="1">
      <c r="A60" s="626" t="s">
        <v>594</v>
      </c>
      <c r="C60" s="628"/>
    </row>
    <row r="61" spans="1:9" s="545" customFormat="1" ht="12" customHeight="1">
      <c r="A61" s="626" t="s">
        <v>593</v>
      </c>
      <c r="C61" s="628"/>
    </row>
    <row r="62" spans="1:9" ht="12" customHeight="1">
      <c r="A62" s="626" t="s">
        <v>277</v>
      </c>
      <c r="C62" s="629"/>
    </row>
    <row r="63" spans="1:9" ht="12.5">
      <c r="A63" s="626"/>
    </row>
    <row r="64" spans="1:9" ht="12" customHeight="1">
      <c r="A64" s="626"/>
    </row>
    <row r="65" spans="1:9" ht="12" customHeight="1">
      <c r="A65" s="626"/>
    </row>
    <row r="66" spans="1:9" ht="12" customHeight="1">
      <c r="A66" s="626"/>
      <c r="C66" s="630"/>
    </row>
    <row r="67" spans="1:9" ht="12" customHeight="1">
      <c r="A67" s="626"/>
      <c r="E67" s="631"/>
      <c r="F67" s="631"/>
      <c r="G67" s="631"/>
      <c r="H67" s="631"/>
      <c r="I67" s="631"/>
    </row>
    <row r="68" spans="1:9" ht="12" customHeight="1">
      <c r="A68" s="626"/>
    </row>
    <row r="69" spans="1:9" ht="12" customHeight="1">
      <c r="A69" s="626"/>
    </row>
    <row r="70" spans="1:9" ht="12" customHeight="1">
      <c r="A70" s="626"/>
    </row>
    <row r="71" spans="1:9" ht="12" customHeight="1">
      <c r="A71" s="626"/>
    </row>
    <row r="72" spans="1:9" ht="12" customHeight="1">
      <c r="A72" s="626"/>
    </row>
    <row r="73" spans="1:9" ht="12" customHeight="1">
      <c r="A73" s="626"/>
    </row>
    <row r="74" spans="1:9" ht="12" customHeight="1">
      <c r="A74" s="626"/>
    </row>
    <row r="75" spans="1:9" ht="12" customHeight="1">
      <c r="A75" s="626"/>
    </row>
    <row r="76" spans="1:9" ht="12" customHeight="1">
      <c r="A76" s="626"/>
    </row>
    <row r="77" spans="1:9" ht="12" customHeight="1">
      <c r="A77" s="626"/>
    </row>
    <row r="78" spans="1:9" ht="12" customHeight="1">
      <c r="A78" s="626"/>
    </row>
    <row r="79" spans="1:9" ht="12" customHeight="1">
      <c r="A79" s="626"/>
    </row>
    <row r="80" spans="1:9" ht="12" customHeight="1">
      <c r="A80" s="626"/>
    </row>
    <row r="81" spans="1:1" ht="12" customHeight="1">
      <c r="A81" s="626"/>
    </row>
    <row r="82" spans="1:1" ht="12" customHeight="1">
      <c r="A82" s="626"/>
    </row>
    <row r="83" spans="1:1" ht="12" customHeight="1">
      <c r="A83" s="626"/>
    </row>
    <row r="84" spans="1:1" ht="12" customHeight="1">
      <c r="A84" s="626"/>
    </row>
    <row r="85" spans="1:1" ht="12" customHeight="1">
      <c r="A85" s="626"/>
    </row>
    <row r="86" spans="1:1" ht="12" customHeight="1">
      <c r="A86" s="626"/>
    </row>
    <row r="87" spans="1:1" ht="12" customHeight="1">
      <c r="A87" s="626"/>
    </row>
    <row r="88" spans="1:1" ht="12" customHeight="1">
      <c r="A88" s="626"/>
    </row>
    <row r="89" spans="1:1" ht="12" customHeight="1">
      <c r="A89" s="626"/>
    </row>
    <row r="90" spans="1:1" ht="12" customHeight="1">
      <c r="A90" s="626"/>
    </row>
    <row r="91" spans="1:1" ht="12" customHeight="1">
      <c r="A91" s="626"/>
    </row>
    <row r="92" spans="1:1" ht="12" customHeight="1">
      <c r="A92" s="626"/>
    </row>
    <row r="93" spans="1:1" ht="12" customHeight="1">
      <c r="A93" s="626"/>
    </row>
    <row r="96" spans="1:1" ht="12" customHeight="1">
      <c r="A96" s="626"/>
    </row>
    <row r="97" spans="1:1" ht="12" customHeight="1">
      <c r="A97" s="626"/>
    </row>
    <row r="98" spans="1:1" ht="12" customHeight="1">
      <c r="A98" s="626"/>
    </row>
    <row r="99" spans="1:1" ht="12" customHeight="1">
      <c r="A99" s="626"/>
    </row>
    <row r="100" spans="1:1" ht="12" customHeight="1">
      <c r="A100" s="626"/>
    </row>
    <row r="102" spans="1:1" ht="12" customHeight="1">
      <c r="A102" s="626"/>
    </row>
    <row r="103" spans="1:1" ht="12" customHeight="1">
      <c r="A103" s="626"/>
    </row>
    <row r="104" spans="1:1" ht="12" customHeight="1">
      <c r="A104" s="626"/>
    </row>
    <row r="105" spans="1:1" ht="12" customHeight="1">
      <c r="A105" s="626"/>
    </row>
    <row r="106" spans="1:1" ht="12" customHeight="1">
      <c r="A106" s="626"/>
    </row>
    <row r="109" spans="1:1" ht="12" customHeight="1">
      <c r="A109" s="626"/>
    </row>
    <row r="110" spans="1:1" ht="12" customHeight="1">
      <c r="A110" s="626"/>
    </row>
    <row r="111" spans="1:1" ht="12" customHeight="1">
      <c r="A111" s="626"/>
    </row>
    <row r="112" spans="1:1" ht="12" customHeight="1">
      <c r="A112" s="626"/>
    </row>
    <row r="113" spans="1:1" ht="12" customHeight="1">
      <c r="A113" s="626"/>
    </row>
    <row r="114" spans="1:1" ht="12" customHeight="1">
      <c r="A114" s="626"/>
    </row>
    <row r="115" spans="1:1" ht="12" customHeight="1">
      <c r="A115" s="626"/>
    </row>
    <row r="116" spans="1:1" ht="12" customHeight="1">
      <c r="A116" s="626"/>
    </row>
    <row r="117" spans="1:1" ht="12" customHeight="1">
      <c r="A117" s="626"/>
    </row>
    <row r="118" spans="1:1" ht="12" customHeight="1">
      <c r="A118" s="626"/>
    </row>
    <row r="119" spans="1:1" ht="12" customHeight="1">
      <c r="A119" s="626"/>
    </row>
    <row r="120" spans="1:1" ht="12" customHeight="1">
      <c r="A120" s="626"/>
    </row>
    <row r="121" spans="1:1" ht="12" customHeight="1">
      <c r="A121" s="626"/>
    </row>
    <row r="122" spans="1:1" ht="12" customHeight="1">
      <c r="A122" s="626"/>
    </row>
    <row r="123" spans="1:1" ht="12" customHeight="1">
      <c r="A123" s="626"/>
    </row>
    <row r="124" spans="1:1" ht="12" customHeight="1">
      <c r="A124" s="626"/>
    </row>
    <row r="125" spans="1:1" ht="12" customHeight="1">
      <c r="A125" s="626"/>
    </row>
    <row r="126" spans="1:1" ht="12" customHeight="1">
      <c r="A126" s="626"/>
    </row>
    <row r="127" spans="1:1" ht="12" customHeight="1">
      <c r="A127" s="626"/>
    </row>
    <row r="128" spans="1:1" ht="12" customHeight="1">
      <c r="A128" s="626"/>
    </row>
    <row r="129" spans="1:1" ht="12" customHeight="1">
      <c r="A129" s="626"/>
    </row>
    <row r="130" spans="1:1" ht="12" customHeight="1">
      <c r="A130" s="626"/>
    </row>
    <row r="131" spans="1:1" ht="12" customHeight="1">
      <c r="A131" s="626"/>
    </row>
    <row r="132" spans="1:1" ht="12" customHeight="1">
      <c r="A132" s="626"/>
    </row>
    <row r="133" spans="1:1" ht="12" customHeight="1">
      <c r="A133" s="626"/>
    </row>
    <row r="134" spans="1:1" ht="12" customHeight="1">
      <c r="A134" s="626"/>
    </row>
    <row r="135" spans="1:1" ht="12" customHeight="1">
      <c r="A135" s="626"/>
    </row>
    <row r="136" spans="1:1" ht="12" customHeight="1">
      <c r="A136" s="626"/>
    </row>
    <row r="137" spans="1:1" ht="12" customHeight="1">
      <c r="A137" s="626"/>
    </row>
    <row r="138" spans="1:1" ht="12" customHeight="1">
      <c r="A138" s="626"/>
    </row>
    <row r="140" spans="1:1" ht="12" customHeight="1">
      <c r="A140" s="626"/>
    </row>
    <row r="141" spans="1:1" ht="12" customHeight="1">
      <c r="A141" s="626"/>
    </row>
    <row r="142" spans="1:1" ht="12" customHeight="1">
      <c r="A142" s="626"/>
    </row>
    <row r="143" spans="1:1" ht="12" customHeight="1">
      <c r="A143" s="626"/>
    </row>
    <row r="144" spans="1:1" ht="12" customHeight="1">
      <c r="A144" s="626"/>
    </row>
    <row r="145" spans="1:1" ht="12" customHeight="1">
      <c r="A145" s="626"/>
    </row>
    <row r="146" spans="1:1" ht="12" customHeight="1">
      <c r="A146" s="626"/>
    </row>
    <row r="147" spans="1:1" ht="12" customHeight="1">
      <c r="A147" s="626"/>
    </row>
    <row r="148" spans="1:1" ht="12" customHeight="1">
      <c r="A148" s="626"/>
    </row>
    <row r="151" spans="1:1" ht="12" customHeight="1">
      <c r="A151" s="626"/>
    </row>
    <row r="152" spans="1:1" ht="12" customHeight="1">
      <c r="A152" s="626"/>
    </row>
    <row r="153" spans="1:1" ht="12" customHeight="1">
      <c r="A153" s="626"/>
    </row>
    <row r="155" spans="1:1" ht="12" customHeight="1">
      <c r="A155" s="626"/>
    </row>
  </sheetData>
  <mergeCells count="3">
    <mergeCell ref="B2:B3"/>
    <mergeCell ref="C2:E2"/>
    <mergeCell ref="G2:I2"/>
  </mergeCells>
  <pageMargins left="0.74803149606299202" right="0.74803149606299202" top="0.98425196850393704" bottom="0.98425196850393704" header="0.511811023622047" footer="0.511811023622047"/>
  <pageSetup paperSize="9" scale="90" orientation="portrait" r:id="rId1"/>
  <headerFooter>
    <oddFooter>&amp;C_x000D_&amp;1#&amp;"Calibri"&amp;10&amp;K000000 Restricted - Internal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4242-3CD8-4EEF-8106-BDDB9155967A}">
  <sheetPr>
    <pageSetUpPr fitToPage="1"/>
  </sheetPr>
  <dimension ref="A2:L56"/>
  <sheetViews>
    <sheetView showGridLines="0" zoomScaleNormal="100" workbookViewId="0"/>
  </sheetViews>
  <sheetFormatPr defaultColWidth="9" defaultRowHeight="12" customHeight="1"/>
  <cols>
    <col min="1" max="1" width="7.54296875" style="545" customWidth="1"/>
    <col min="2" max="2" width="41.7265625" style="545" bestFit="1" customWidth="1"/>
    <col min="3" max="6" width="8.26953125" style="873" customWidth="1"/>
    <col min="7" max="7" width="1.81640625" style="873" customWidth="1"/>
    <col min="8" max="11" width="8.26953125" style="873" customWidth="1"/>
    <col min="12" max="12" width="7.81640625" style="873" customWidth="1"/>
    <col min="13" max="191" width="8" style="545" customWidth="1"/>
    <col min="192" max="16384" width="9" style="545"/>
  </cols>
  <sheetData>
    <row r="2" spans="1:12" ht="17.25" customHeight="1">
      <c r="B2" s="825" t="s">
        <v>8</v>
      </c>
      <c r="C2" s="891"/>
      <c r="D2" s="869"/>
      <c r="E2" s="891"/>
      <c r="F2" s="869"/>
      <c r="G2" s="639"/>
      <c r="H2" s="891"/>
      <c r="I2" s="869"/>
      <c r="J2" s="891"/>
      <c r="K2" s="869"/>
    </row>
    <row r="3" spans="1:12" ht="12" customHeight="1">
      <c r="B3" s="1049"/>
      <c r="C3" s="891" t="s">
        <v>17</v>
      </c>
      <c r="D3" s="869" t="s">
        <v>18</v>
      </c>
      <c r="E3" s="891" t="s">
        <v>19</v>
      </c>
      <c r="F3" s="869" t="s">
        <v>20</v>
      </c>
      <c r="G3" s="639"/>
      <c r="H3" s="891" t="s">
        <v>21</v>
      </c>
      <c r="I3" s="869" t="s">
        <v>681</v>
      </c>
      <c r="J3" s="891" t="s">
        <v>682</v>
      </c>
      <c r="K3" s="869" t="s">
        <v>683</v>
      </c>
    </row>
    <row r="4" spans="1:12" ht="12" customHeight="1">
      <c r="B4" s="849" t="s">
        <v>605</v>
      </c>
      <c r="C4" s="865" t="s">
        <v>6</v>
      </c>
      <c r="D4" s="991" t="s">
        <v>6</v>
      </c>
      <c r="E4" s="865" t="s">
        <v>6</v>
      </c>
      <c r="F4" s="991" t="s">
        <v>6</v>
      </c>
      <c r="G4" s="639"/>
      <c r="H4" s="865" t="s">
        <v>6</v>
      </c>
      <c r="I4" s="991" t="s">
        <v>6</v>
      </c>
      <c r="J4" s="865" t="s">
        <v>6</v>
      </c>
      <c r="K4" s="991" t="s">
        <v>6</v>
      </c>
    </row>
    <row r="5" spans="1:12" ht="12" customHeight="1">
      <c r="B5" s="814" t="s">
        <v>22</v>
      </c>
      <c r="C5" s="1050">
        <v>1815</v>
      </c>
      <c r="D5" s="832">
        <v>1666</v>
      </c>
      <c r="E5" s="832">
        <v>1597</v>
      </c>
      <c r="F5" s="832">
        <v>1549</v>
      </c>
      <c r="G5" s="639"/>
      <c r="H5" s="1050">
        <v>1575</v>
      </c>
      <c r="I5" s="832">
        <v>1578</v>
      </c>
      <c r="J5" s="832">
        <v>1660</v>
      </c>
      <c r="K5" s="832">
        <v>1618</v>
      </c>
    </row>
    <row r="6" spans="1:12" ht="12" customHeight="1">
      <c r="B6" s="833" t="s">
        <v>676</v>
      </c>
      <c r="C6" s="1051">
        <v>800</v>
      </c>
      <c r="D6" s="1052">
        <v>280</v>
      </c>
      <c r="E6" s="843">
        <v>290</v>
      </c>
      <c r="F6" s="843">
        <v>277</v>
      </c>
      <c r="G6" s="639"/>
      <c r="H6" s="1051">
        <v>217</v>
      </c>
      <c r="I6" s="1052">
        <v>295</v>
      </c>
      <c r="J6" s="843">
        <v>301</v>
      </c>
      <c r="K6" s="843">
        <v>343</v>
      </c>
    </row>
    <row r="7" spans="1:12" ht="12" customHeight="1">
      <c r="B7" s="823" t="s">
        <v>412</v>
      </c>
      <c r="C7" s="1053">
        <v>2615</v>
      </c>
      <c r="D7" s="1054">
        <v>1946</v>
      </c>
      <c r="E7" s="911">
        <v>1887</v>
      </c>
      <c r="F7" s="911">
        <v>1826</v>
      </c>
      <c r="G7" s="639"/>
      <c r="H7" s="1053">
        <v>1792</v>
      </c>
      <c r="I7" s="1054">
        <v>1873</v>
      </c>
      <c r="J7" s="911">
        <v>1961</v>
      </c>
      <c r="K7" s="911">
        <v>1961</v>
      </c>
    </row>
    <row r="8" spans="1:12" ht="12.5">
      <c r="A8" s="712"/>
      <c r="B8" s="820" t="s">
        <v>559</v>
      </c>
      <c r="C8" s="1055">
        <v>-1170</v>
      </c>
      <c r="D8" s="840">
        <v>-1017</v>
      </c>
      <c r="E8" s="840">
        <v>-1041</v>
      </c>
      <c r="F8" s="840">
        <v>-1007</v>
      </c>
      <c r="G8" s="639"/>
      <c r="H8" s="1055">
        <v>-1153</v>
      </c>
      <c r="I8" s="840">
        <v>-1058</v>
      </c>
      <c r="J8" s="840">
        <v>-1090</v>
      </c>
      <c r="K8" s="840">
        <v>-1092</v>
      </c>
    </row>
    <row r="9" spans="1:12" ht="12" customHeight="1">
      <c r="A9" s="712"/>
      <c r="B9" s="820" t="s">
        <v>415</v>
      </c>
      <c r="C9" s="1055">
        <v>-36</v>
      </c>
      <c r="D9" s="840">
        <v>12</v>
      </c>
      <c r="E9" s="840">
        <v>0</v>
      </c>
      <c r="F9" s="840">
        <v>-54</v>
      </c>
      <c r="G9" s="639"/>
      <c r="H9" s="1055">
        <v>-30.101658069999999</v>
      </c>
      <c r="I9" s="840">
        <v>0</v>
      </c>
      <c r="J9" s="840">
        <v>0</v>
      </c>
      <c r="K9" s="840">
        <v>0</v>
      </c>
    </row>
    <row r="10" spans="1:12" ht="12" customHeight="1">
      <c r="A10" s="712"/>
      <c r="B10" s="833" t="s">
        <v>416</v>
      </c>
      <c r="C10" s="1051">
        <v>-9</v>
      </c>
      <c r="D10" s="1052">
        <v>-1</v>
      </c>
      <c r="E10" s="843">
        <v>-4</v>
      </c>
      <c r="F10" s="843">
        <v>-2</v>
      </c>
      <c r="G10" s="639"/>
      <c r="H10" s="1051">
        <v>-4</v>
      </c>
      <c r="I10" s="1052">
        <v>9</v>
      </c>
      <c r="J10" s="843">
        <v>5</v>
      </c>
      <c r="K10" s="843">
        <v>-2</v>
      </c>
    </row>
    <row r="11" spans="1:12" ht="12" customHeight="1">
      <c r="A11" s="712"/>
      <c r="B11" s="823" t="s">
        <v>561</v>
      </c>
      <c r="C11" s="1053">
        <v>-1215</v>
      </c>
      <c r="D11" s="1054">
        <v>-1006</v>
      </c>
      <c r="E11" s="911">
        <v>-1045</v>
      </c>
      <c r="F11" s="911">
        <v>-1063</v>
      </c>
      <c r="G11" s="639"/>
      <c r="H11" s="1053">
        <v>-1187</v>
      </c>
      <c r="I11" s="1054">
        <v>-1049</v>
      </c>
      <c r="J11" s="911">
        <v>-1085</v>
      </c>
      <c r="K11" s="911">
        <v>-1094</v>
      </c>
    </row>
    <row r="12" spans="1:12" ht="12" customHeight="1">
      <c r="A12" s="712"/>
      <c r="B12" s="833" t="s">
        <v>607</v>
      </c>
      <c r="C12" s="1056">
        <v>0</v>
      </c>
      <c r="D12" s="843">
        <v>0</v>
      </c>
      <c r="E12" s="843">
        <v>0</v>
      </c>
      <c r="F12" s="843">
        <v>0</v>
      </c>
      <c r="G12" s="639"/>
      <c r="H12" s="1056">
        <v>0</v>
      </c>
      <c r="I12" s="843">
        <v>0</v>
      </c>
      <c r="J12" s="843">
        <v>0</v>
      </c>
      <c r="K12" s="843">
        <v>0</v>
      </c>
    </row>
    <row r="13" spans="1:12" ht="12" customHeight="1">
      <c r="A13" s="712"/>
      <c r="B13" s="926" t="s">
        <v>419</v>
      </c>
      <c r="C13" s="1057">
        <v>1400</v>
      </c>
      <c r="D13" s="911">
        <v>940</v>
      </c>
      <c r="E13" s="911">
        <v>842</v>
      </c>
      <c r="F13" s="911">
        <v>763</v>
      </c>
      <c r="G13" s="639"/>
      <c r="H13" s="1057">
        <v>605</v>
      </c>
      <c r="I13" s="911">
        <v>824</v>
      </c>
      <c r="J13" s="911">
        <v>876</v>
      </c>
      <c r="K13" s="911">
        <v>867</v>
      </c>
    </row>
    <row r="14" spans="1:12" ht="12" customHeight="1">
      <c r="A14" s="712"/>
      <c r="B14" s="820" t="s">
        <v>420</v>
      </c>
      <c r="C14" s="1056">
        <v>-283</v>
      </c>
      <c r="D14" s="843">
        <v>-16</v>
      </c>
      <c r="E14" s="843">
        <v>-8</v>
      </c>
      <c r="F14" s="843">
        <v>-58</v>
      </c>
      <c r="G14" s="639"/>
      <c r="H14" s="1056">
        <v>-37</v>
      </c>
      <c r="I14" s="843">
        <v>-59</v>
      </c>
      <c r="J14" s="843">
        <v>-95</v>
      </c>
      <c r="K14" s="843">
        <v>-113</v>
      </c>
    </row>
    <row r="15" spans="1:12" s="579" customFormat="1" ht="12" customHeight="1">
      <c r="A15" s="999"/>
      <c r="B15" s="823" t="s">
        <v>563</v>
      </c>
      <c r="C15" s="997">
        <v>1117</v>
      </c>
      <c r="D15" s="911">
        <v>924</v>
      </c>
      <c r="E15" s="911">
        <v>834</v>
      </c>
      <c r="F15" s="911">
        <v>705</v>
      </c>
      <c r="G15" s="639"/>
      <c r="H15" s="997">
        <v>568</v>
      </c>
      <c r="I15" s="911">
        <v>765</v>
      </c>
      <c r="J15" s="911">
        <v>781</v>
      </c>
      <c r="K15" s="911">
        <v>754</v>
      </c>
      <c r="L15" s="873"/>
    </row>
    <row r="16" spans="1:12" ht="12.5">
      <c r="A16" s="712"/>
      <c r="B16" s="820" t="s">
        <v>601</v>
      </c>
      <c r="C16" s="876">
        <v>781</v>
      </c>
      <c r="D16" s="840">
        <v>621</v>
      </c>
      <c r="E16" s="840">
        <v>584</v>
      </c>
      <c r="F16" s="840">
        <v>479</v>
      </c>
      <c r="G16" s="1058"/>
      <c r="H16" s="876">
        <v>382</v>
      </c>
      <c r="I16" s="840">
        <v>531</v>
      </c>
      <c r="J16" s="840">
        <v>534</v>
      </c>
      <c r="K16" s="840">
        <v>515</v>
      </c>
    </row>
    <row r="17" spans="1:12" ht="12" customHeight="1">
      <c r="A17" s="712"/>
      <c r="B17" s="926"/>
    </row>
    <row r="18" spans="1:12" s="579" customFormat="1" ht="12" customHeight="1">
      <c r="A18" s="999"/>
      <c r="B18" s="849" t="s">
        <v>645</v>
      </c>
      <c r="C18" s="865" t="s">
        <v>246</v>
      </c>
      <c r="D18" s="991" t="s">
        <v>246</v>
      </c>
      <c r="E18" s="991" t="s">
        <v>246</v>
      </c>
      <c r="F18" s="991" t="s">
        <v>246</v>
      </c>
      <c r="G18" s="639"/>
      <c r="H18" s="865" t="s">
        <v>246</v>
      </c>
      <c r="I18" s="991" t="s">
        <v>246</v>
      </c>
      <c r="J18" s="991" t="s">
        <v>246</v>
      </c>
      <c r="K18" s="991" t="s">
        <v>246</v>
      </c>
      <c r="L18" s="873"/>
    </row>
    <row r="19" spans="1:12" ht="15" customHeight="1">
      <c r="A19" s="712"/>
      <c r="B19" s="814" t="s">
        <v>654</v>
      </c>
      <c r="C19" s="1059">
        <v>207.7</v>
      </c>
      <c r="D19" s="1060">
        <v>199.3</v>
      </c>
      <c r="E19" s="1060">
        <v>198.7</v>
      </c>
      <c r="F19" s="1060">
        <v>200.8</v>
      </c>
      <c r="G19" s="1061"/>
      <c r="H19" s="1059">
        <v>202.8</v>
      </c>
      <c r="I19" s="1060">
        <v>204.9</v>
      </c>
      <c r="J19" s="1060">
        <v>206.8</v>
      </c>
      <c r="K19" s="1060">
        <v>208.2</v>
      </c>
    </row>
    <row r="20" spans="1:12" ht="12" customHeight="1">
      <c r="A20" s="712"/>
      <c r="B20" s="820" t="s">
        <v>693</v>
      </c>
      <c r="C20" s="613">
        <v>244.2</v>
      </c>
      <c r="D20" s="614">
        <v>236.3</v>
      </c>
      <c r="E20" s="614">
        <v>236.8</v>
      </c>
      <c r="F20" s="614">
        <v>237.2</v>
      </c>
      <c r="G20" s="1061"/>
      <c r="H20" s="613">
        <v>241.1</v>
      </c>
      <c r="I20" s="614">
        <v>243.2</v>
      </c>
      <c r="J20" s="614">
        <v>249.83199999999999</v>
      </c>
      <c r="K20" s="614">
        <v>254.3</v>
      </c>
    </row>
    <row r="21" spans="1:12" ht="12" customHeight="1">
      <c r="A21" s="712"/>
      <c r="B21" s="856" t="s">
        <v>277</v>
      </c>
      <c r="C21" s="1062">
        <v>0.92</v>
      </c>
      <c r="D21" s="1011">
        <v>0.92</v>
      </c>
      <c r="E21" s="1047">
        <v>0.91</v>
      </c>
      <c r="F21" s="1047">
        <v>0.92</v>
      </c>
      <c r="G21" s="639"/>
      <c r="H21" s="1062">
        <v>0.92</v>
      </c>
      <c r="I21" s="1011">
        <v>0.92</v>
      </c>
      <c r="J21" s="1011">
        <v>0.90433466926345007</v>
      </c>
      <c r="K21" s="1011">
        <v>0.9</v>
      </c>
    </row>
    <row r="22" spans="1:12" ht="12" customHeight="1">
      <c r="A22" s="712"/>
      <c r="B22" s="856" t="s">
        <v>589</v>
      </c>
      <c r="C22" s="613">
        <v>84.5</v>
      </c>
      <c r="D22" s="614">
        <v>77.5</v>
      </c>
      <c r="E22" s="614">
        <v>76.5</v>
      </c>
      <c r="F22" s="614">
        <v>76.5</v>
      </c>
      <c r="G22" s="1061"/>
      <c r="H22" s="613">
        <v>73.5</v>
      </c>
      <c r="I22" s="614">
        <v>73.2</v>
      </c>
      <c r="J22" s="614">
        <v>73.040999999999997</v>
      </c>
      <c r="K22" s="614">
        <v>74.599999999999994</v>
      </c>
    </row>
    <row r="23" spans="1:12" ht="12" customHeight="1">
      <c r="A23" s="712"/>
      <c r="B23" s="856" t="s">
        <v>647</v>
      </c>
      <c r="C23" s="613">
        <v>11.6</v>
      </c>
      <c r="D23" s="614">
        <v>10.7</v>
      </c>
      <c r="E23" s="614">
        <v>10.6</v>
      </c>
      <c r="F23" s="614">
        <v>10.7</v>
      </c>
      <c r="G23" s="1061"/>
      <c r="H23" s="613">
        <v>10.199999999999999</v>
      </c>
      <c r="I23" s="614">
        <v>10.1</v>
      </c>
      <c r="J23" s="614">
        <v>10.0975</v>
      </c>
      <c r="K23" s="614">
        <v>10.3</v>
      </c>
    </row>
    <row r="24" spans="1:12" ht="12" customHeight="1">
      <c r="A24" s="712"/>
      <c r="B24" s="856"/>
    </row>
    <row r="25" spans="1:12" ht="12" customHeight="1">
      <c r="A25" s="712"/>
      <c r="B25" s="1063" t="s">
        <v>568</v>
      </c>
    </row>
    <row r="26" spans="1:12" ht="12" customHeight="1">
      <c r="A26" s="712"/>
      <c r="B26" s="852" t="s">
        <v>643</v>
      </c>
      <c r="C26" s="1064">
        <v>0.28000000000000003</v>
      </c>
      <c r="D26" s="1065">
        <v>0.23399999999999999</v>
      </c>
      <c r="E26" s="1066">
        <v>0.223</v>
      </c>
      <c r="F26" s="1066">
        <v>0.185</v>
      </c>
      <c r="G26" s="639"/>
      <c r="H26" s="1064">
        <v>0.14899999999999999</v>
      </c>
      <c r="I26" s="1065">
        <v>0.21</v>
      </c>
      <c r="J26" s="1066">
        <v>0.20899999999999999</v>
      </c>
      <c r="K26" s="1066">
        <v>0.2</v>
      </c>
    </row>
    <row r="27" spans="1:12" ht="12" customHeight="1">
      <c r="A27" s="712"/>
      <c r="B27" s="856" t="s">
        <v>644</v>
      </c>
      <c r="C27" s="1067">
        <v>11.2</v>
      </c>
      <c r="D27" s="1009">
        <v>10.6</v>
      </c>
      <c r="E27" s="1009">
        <v>10.5</v>
      </c>
      <c r="F27" s="1009">
        <v>10.4</v>
      </c>
      <c r="G27" s="1068"/>
      <c r="H27" s="1067">
        <v>10.199999999999999</v>
      </c>
      <c r="I27" s="1009">
        <v>10.1</v>
      </c>
      <c r="J27" s="1009">
        <v>10.2438</v>
      </c>
      <c r="K27" s="1009">
        <v>10.3</v>
      </c>
    </row>
    <row r="28" spans="1:12" ht="12" customHeight="1">
      <c r="A28" s="712"/>
      <c r="B28" s="856" t="s">
        <v>694</v>
      </c>
      <c r="C28" s="1069">
        <v>0.46</v>
      </c>
      <c r="D28" s="1070">
        <v>0.52</v>
      </c>
      <c r="E28" s="1047">
        <v>0.55000000000000004</v>
      </c>
      <c r="F28" s="1047">
        <v>0.57999999999999996</v>
      </c>
      <c r="G28" s="639"/>
      <c r="H28" s="1069">
        <v>0.66</v>
      </c>
      <c r="I28" s="1070">
        <v>0.56000000000000005</v>
      </c>
      <c r="J28" s="1047">
        <v>0.55328900000000003</v>
      </c>
      <c r="K28" s="1047">
        <v>0.56000000000000005</v>
      </c>
    </row>
    <row r="29" spans="1:12" ht="12" customHeight="1">
      <c r="A29" s="712"/>
      <c r="B29" s="856" t="s">
        <v>572</v>
      </c>
      <c r="C29" s="1071">
        <v>49</v>
      </c>
      <c r="D29" s="1072">
        <v>3</v>
      </c>
      <c r="E29" s="1072">
        <v>1</v>
      </c>
      <c r="F29" s="1072">
        <v>11</v>
      </c>
      <c r="G29" s="1073"/>
      <c r="H29" s="1071">
        <v>7</v>
      </c>
      <c r="I29" s="1072">
        <v>10</v>
      </c>
      <c r="J29" s="1072">
        <v>17</v>
      </c>
      <c r="K29" s="1072">
        <v>20</v>
      </c>
    </row>
    <row r="30" spans="1:12" ht="12" customHeight="1">
      <c r="A30" s="712"/>
      <c r="B30" s="856" t="s">
        <v>5</v>
      </c>
      <c r="C30" s="1074">
        <v>3.5299999999999998E-2</v>
      </c>
      <c r="D30" s="751">
        <v>3.3399999999999999E-2</v>
      </c>
      <c r="E30" s="751">
        <v>3.2199999999999999E-2</v>
      </c>
      <c r="F30" s="751">
        <v>3.09E-2</v>
      </c>
      <c r="G30" s="1075"/>
      <c r="H30" s="1074">
        <v>3.0699999999999998E-2</v>
      </c>
      <c r="I30" s="751">
        <v>3.04E-2</v>
      </c>
      <c r="J30" s="751">
        <v>3.2199999999999999E-2</v>
      </c>
      <c r="K30" s="751">
        <v>3.1800000000000002E-2</v>
      </c>
    </row>
    <row r="31" spans="1:12" ht="12" customHeight="1">
      <c r="A31" s="712"/>
      <c r="B31" s="856"/>
    </row>
    <row r="32" spans="1:12" ht="12.5">
      <c r="A32" s="1076"/>
    </row>
    <row r="33" spans="2:11" ht="15.5">
      <c r="B33" s="1077" t="s">
        <v>695</v>
      </c>
      <c r="C33" s="1078" t="s">
        <v>17</v>
      </c>
      <c r="D33" s="1078" t="s">
        <v>18</v>
      </c>
      <c r="E33" s="1078" t="s">
        <v>19</v>
      </c>
      <c r="F33" s="1078" t="s">
        <v>20</v>
      </c>
      <c r="G33" s="1079"/>
      <c r="H33" s="1078" t="s">
        <v>21</v>
      </c>
      <c r="I33" s="1078" t="s">
        <v>681</v>
      </c>
      <c r="J33" s="1078" t="s">
        <v>682</v>
      </c>
      <c r="K33" s="1080" t="s">
        <v>683</v>
      </c>
    </row>
    <row r="34" spans="2:11" ht="17.25" customHeight="1">
      <c r="B34" s="1081" t="s">
        <v>659</v>
      </c>
      <c r="C34" s="1082" t="s">
        <v>6</v>
      </c>
      <c r="D34" s="1082" t="s">
        <v>6</v>
      </c>
      <c r="E34" s="1082" t="s">
        <v>6</v>
      </c>
      <c r="F34" s="1082" t="s">
        <v>6</v>
      </c>
      <c r="G34" s="1083"/>
      <c r="H34" s="1082" t="s">
        <v>6</v>
      </c>
      <c r="I34" s="1082" t="s">
        <v>6</v>
      </c>
      <c r="J34" s="1082" t="s">
        <v>6</v>
      </c>
      <c r="K34" s="1084" t="s">
        <v>6</v>
      </c>
    </row>
    <row r="35" spans="2:11" ht="12.5">
      <c r="B35" s="814" t="s">
        <v>631</v>
      </c>
      <c r="C35" s="1050">
        <v>1847</v>
      </c>
      <c r="D35" s="832">
        <v>1184</v>
      </c>
      <c r="E35" s="832">
        <v>1174</v>
      </c>
      <c r="F35" s="832">
        <v>1128</v>
      </c>
      <c r="G35" s="639"/>
      <c r="H35" s="1050">
        <v>1067</v>
      </c>
      <c r="I35" s="832">
        <v>1165</v>
      </c>
      <c r="J35" s="832">
        <v>1244</v>
      </c>
      <c r="K35" s="832">
        <v>1253</v>
      </c>
    </row>
    <row r="36" spans="2:11" ht="12" customHeight="1">
      <c r="B36" s="820" t="s">
        <v>696</v>
      </c>
      <c r="C36" s="1055">
        <v>231</v>
      </c>
      <c r="D36" s="840">
        <v>249</v>
      </c>
      <c r="E36" s="840">
        <v>228</v>
      </c>
      <c r="F36" s="840">
        <v>229</v>
      </c>
      <c r="G36" s="639"/>
      <c r="H36" s="1055">
        <v>242</v>
      </c>
      <c r="I36" s="840">
        <v>238</v>
      </c>
      <c r="J36" s="840">
        <v>237</v>
      </c>
      <c r="K36" s="840">
        <v>247</v>
      </c>
    </row>
    <row r="37" spans="2:11" ht="12" customHeight="1">
      <c r="B37" s="833" t="s">
        <v>633</v>
      </c>
      <c r="C37" s="1056">
        <v>537</v>
      </c>
      <c r="D37" s="843">
        <v>513</v>
      </c>
      <c r="E37" s="843">
        <v>485</v>
      </c>
      <c r="F37" s="843">
        <v>469</v>
      </c>
      <c r="G37" s="639"/>
      <c r="H37" s="1056">
        <v>483</v>
      </c>
      <c r="I37" s="843">
        <v>470</v>
      </c>
      <c r="J37" s="843">
        <v>480</v>
      </c>
      <c r="K37" s="843">
        <v>461</v>
      </c>
    </row>
    <row r="38" spans="2:11" ht="12" customHeight="1">
      <c r="B38" s="823" t="s">
        <v>412</v>
      </c>
      <c r="C38" s="1057">
        <v>2615</v>
      </c>
      <c r="D38" s="911">
        <v>1946</v>
      </c>
      <c r="E38" s="911">
        <v>1887</v>
      </c>
      <c r="F38" s="911">
        <v>1826</v>
      </c>
      <c r="G38" s="639"/>
      <c r="H38" s="1057">
        <v>1792</v>
      </c>
      <c r="I38" s="911">
        <v>1873</v>
      </c>
      <c r="J38" s="911">
        <v>1961</v>
      </c>
      <c r="K38" s="911">
        <v>1961</v>
      </c>
    </row>
    <row r="39" spans="2:11" ht="12" customHeight="1">
      <c r="B39" s="820"/>
    </row>
    <row r="40" spans="2:11" ht="24.75" customHeight="1">
      <c r="B40" s="813" t="s">
        <v>634</v>
      </c>
    </row>
    <row r="41" spans="2:11" ht="12" customHeight="1">
      <c r="B41" s="814" t="s">
        <v>631</v>
      </c>
      <c r="C41" s="1050">
        <v>-244</v>
      </c>
      <c r="D41" s="832">
        <v>3</v>
      </c>
      <c r="E41" s="832">
        <v>-26</v>
      </c>
      <c r="F41" s="832">
        <v>-14</v>
      </c>
      <c r="G41" s="639"/>
      <c r="H41" s="1050">
        <v>35</v>
      </c>
      <c r="I41" s="832">
        <v>-85</v>
      </c>
      <c r="J41" s="832">
        <v>-92</v>
      </c>
      <c r="K41" s="832">
        <v>-28</v>
      </c>
    </row>
    <row r="42" spans="2:11" ht="12.5">
      <c r="B42" s="820" t="s">
        <v>696</v>
      </c>
      <c r="C42" s="1055">
        <v>-35</v>
      </c>
      <c r="D42" s="840">
        <v>-15</v>
      </c>
      <c r="E42" s="840">
        <v>-25</v>
      </c>
      <c r="F42" s="840">
        <v>-38</v>
      </c>
      <c r="G42" s="639"/>
      <c r="H42" s="1055">
        <v>-73</v>
      </c>
      <c r="I42" s="840">
        <v>29</v>
      </c>
      <c r="J42" s="840">
        <v>-35</v>
      </c>
      <c r="K42" s="840">
        <v>-83</v>
      </c>
    </row>
    <row r="43" spans="2:11" ht="12" customHeight="1">
      <c r="B43" s="833" t="s">
        <v>633</v>
      </c>
      <c r="C43" s="1056">
        <v>-4</v>
      </c>
      <c r="D43" s="843">
        <v>-4</v>
      </c>
      <c r="E43" s="843">
        <v>43</v>
      </c>
      <c r="F43" s="843">
        <v>-6</v>
      </c>
      <c r="G43" s="639"/>
      <c r="H43" s="1056">
        <v>1</v>
      </c>
      <c r="I43" s="843">
        <v>-3</v>
      </c>
      <c r="J43" s="843">
        <v>32</v>
      </c>
      <c r="K43" s="843">
        <v>-2</v>
      </c>
    </row>
    <row r="44" spans="2:11" ht="11.9" customHeight="1">
      <c r="B44" s="823" t="s">
        <v>635</v>
      </c>
      <c r="C44" s="1057">
        <v>-283</v>
      </c>
      <c r="D44" s="911">
        <v>-16</v>
      </c>
      <c r="E44" s="911">
        <v>-8</v>
      </c>
      <c r="F44" s="911">
        <v>-58</v>
      </c>
      <c r="G44" s="639"/>
      <c r="H44" s="1057">
        <v>-37</v>
      </c>
      <c r="I44" s="911">
        <v>-59</v>
      </c>
      <c r="J44" s="911">
        <v>-95</v>
      </c>
      <c r="K44" s="911">
        <v>-113</v>
      </c>
    </row>
    <row r="45" spans="2:11" ht="12" customHeight="1">
      <c r="B45" s="820"/>
      <c r="C45" s="1085"/>
      <c r="D45" s="1086"/>
      <c r="E45" s="1086"/>
      <c r="F45" s="1086"/>
      <c r="G45" s="639"/>
      <c r="H45" s="1085"/>
      <c r="I45" s="1086"/>
      <c r="J45" s="1086"/>
      <c r="K45" s="1086"/>
    </row>
    <row r="46" spans="2:11" ht="12.5">
      <c r="B46" s="813" t="s">
        <v>636</v>
      </c>
      <c r="C46" s="865" t="s">
        <v>246</v>
      </c>
      <c r="D46" s="991" t="s">
        <v>246</v>
      </c>
      <c r="E46" s="991" t="s">
        <v>246</v>
      </c>
      <c r="F46" s="991" t="s">
        <v>246</v>
      </c>
      <c r="G46" s="639"/>
      <c r="H46" s="865" t="s">
        <v>246</v>
      </c>
      <c r="I46" s="991" t="s">
        <v>246</v>
      </c>
      <c r="J46" s="991" t="s">
        <v>246</v>
      </c>
      <c r="K46" s="991" t="s">
        <v>246</v>
      </c>
    </row>
    <row r="47" spans="2:11" ht="12.5">
      <c r="B47" s="814" t="s">
        <v>631</v>
      </c>
      <c r="C47" s="1059">
        <v>177</v>
      </c>
      <c r="D47" s="1060">
        <v>168.1</v>
      </c>
      <c r="E47" s="1060">
        <v>167.3</v>
      </c>
      <c r="F47" s="1060">
        <v>169</v>
      </c>
      <c r="G47" s="1061"/>
      <c r="H47" s="1059">
        <v>170.1</v>
      </c>
      <c r="I47" s="1060">
        <v>172.3</v>
      </c>
      <c r="J47" s="1060">
        <v>173.3</v>
      </c>
      <c r="K47" s="1060">
        <v>173.6</v>
      </c>
    </row>
    <row r="48" spans="2:11" ht="12.75" customHeight="1">
      <c r="B48" s="820" t="s">
        <v>696</v>
      </c>
      <c r="C48" s="613">
        <v>11</v>
      </c>
      <c r="D48" s="614">
        <v>10.6</v>
      </c>
      <c r="E48" s="614">
        <v>10.199999999999999</v>
      </c>
      <c r="F48" s="614">
        <v>9.8000000000000007</v>
      </c>
      <c r="G48" s="1061"/>
      <c r="H48" s="613">
        <v>9.6999999999999993</v>
      </c>
      <c r="I48" s="614">
        <v>9.6</v>
      </c>
      <c r="J48" s="614">
        <v>9.3000000000000007</v>
      </c>
      <c r="K48" s="614">
        <v>9</v>
      </c>
    </row>
    <row r="49" spans="2:11" ht="12" customHeight="1">
      <c r="B49" s="833" t="s">
        <v>633</v>
      </c>
      <c r="C49" s="1087">
        <v>19.7</v>
      </c>
      <c r="D49" s="1088">
        <v>20.6</v>
      </c>
      <c r="E49" s="1088">
        <v>21.2</v>
      </c>
      <c r="F49" s="1088">
        <v>22</v>
      </c>
      <c r="G49" s="1061"/>
      <c r="H49" s="1087">
        <v>23</v>
      </c>
      <c r="I49" s="1088">
        <v>23</v>
      </c>
      <c r="J49" s="1088">
        <v>24.2</v>
      </c>
      <c r="K49" s="1088">
        <v>25.6</v>
      </c>
    </row>
    <row r="50" spans="2:11" ht="12.5">
      <c r="B50" s="823" t="s">
        <v>638</v>
      </c>
      <c r="C50" s="1089">
        <v>207.7</v>
      </c>
      <c r="D50" s="1090">
        <v>199.3</v>
      </c>
      <c r="E50" s="1090">
        <v>198.7</v>
      </c>
      <c r="F50" s="1090">
        <v>200.8</v>
      </c>
      <c r="G50" s="1061"/>
      <c r="H50" s="1089">
        <v>202.8</v>
      </c>
      <c r="I50" s="1090">
        <v>204.9</v>
      </c>
      <c r="J50" s="1090">
        <v>206.8</v>
      </c>
      <c r="K50" s="1090">
        <v>208.2</v>
      </c>
    </row>
    <row r="51" spans="2:11" ht="12" customHeight="1">
      <c r="B51" s="820"/>
      <c r="C51" s="820"/>
      <c r="D51" s="856"/>
      <c r="E51" s="856"/>
      <c r="F51" s="856"/>
      <c r="G51" s="639"/>
      <c r="H51" s="820"/>
      <c r="I51" s="856"/>
      <c r="J51" s="856"/>
      <c r="K51" s="856"/>
    </row>
    <row r="52" spans="2:11" ht="12.5">
      <c r="B52" s="813" t="s">
        <v>639</v>
      </c>
      <c r="C52" s="833"/>
      <c r="D52" s="1001"/>
      <c r="E52" s="1001"/>
      <c r="F52" s="1001"/>
      <c r="G52" s="639"/>
      <c r="H52" s="833"/>
      <c r="I52" s="1001"/>
      <c r="J52" s="1001"/>
      <c r="K52" s="1001"/>
    </row>
    <row r="53" spans="2:11" ht="12" customHeight="1">
      <c r="B53" s="814" t="s">
        <v>631</v>
      </c>
      <c r="C53" s="1059">
        <v>191.4</v>
      </c>
      <c r="D53" s="1060">
        <v>182.9</v>
      </c>
      <c r="E53" s="1060">
        <v>183.3</v>
      </c>
      <c r="F53" s="1060">
        <v>183.4</v>
      </c>
      <c r="G53" s="1061"/>
      <c r="H53" s="1059">
        <v>185.4</v>
      </c>
      <c r="I53" s="1060">
        <v>186.1</v>
      </c>
      <c r="J53" s="1060">
        <v>191.1371</v>
      </c>
      <c r="K53" s="1060">
        <v>194.3</v>
      </c>
    </row>
    <row r="54" spans="2:11" ht="12" customHeight="1">
      <c r="B54" s="820" t="s">
        <v>696</v>
      </c>
      <c r="C54" s="876">
        <v>0</v>
      </c>
      <c r="D54" s="840">
        <v>0</v>
      </c>
      <c r="E54" s="840">
        <v>0</v>
      </c>
      <c r="F54" s="840">
        <v>0</v>
      </c>
      <c r="G54" s="1091"/>
      <c r="H54" s="876">
        <v>0</v>
      </c>
      <c r="I54" s="840">
        <v>0</v>
      </c>
      <c r="J54" s="840">
        <v>0</v>
      </c>
      <c r="K54" s="840">
        <v>0</v>
      </c>
    </row>
    <row r="55" spans="2:11" ht="12" customHeight="1">
      <c r="B55" s="833" t="s">
        <v>633</v>
      </c>
      <c r="C55" s="1087">
        <v>52.8</v>
      </c>
      <c r="D55" s="1088">
        <v>53.4</v>
      </c>
      <c r="E55" s="1088">
        <v>53.5</v>
      </c>
      <c r="F55" s="1088">
        <v>53.8</v>
      </c>
      <c r="G55" s="1061"/>
      <c r="H55" s="1087">
        <v>55.7</v>
      </c>
      <c r="I55" s="1088">
        <v>57.1</v>
      </c>
      <c r="J55" s="1088">
        <v>58.7</v>
      </c>
      <c r="K55" s="1088">
        <v>60</v>
      </c>
    </row>
    <row r="56" spans="2:11" ht="21" customHeight="1">
      <c r="B56" s="823" t="s">
        <v>640</v>
      </c>
      <c r="C56" s="1089">
        <v>244.2</v>
      </c>
      <c r="D56" s="1090">
        <v>236.3</v>
      </c>
      <c r="E56" s="1090">
        <v>236.8</v>
      </c>
      <c r="F56" s="1090">
        <v>237.2</v>
      </c>
      <c r="G56" s="1061"/>
      <c r="H56" s="1089">
        <v>241.1</v>
      </c>
      <c r="I56" s="1090">
        <v>243.2</v>
      </c>
      <c r="J56" s="1090">
        <v>249.8</v>
      </c>
      <c r="K56" s="1090">
        <v>254.3</v>
      </c>
    </row>
  </sheetData>
  <pageMargins left="0.75" right="0.75" top="1" bottom="1" header="0.5" footer="0.5"/>
  <pageSetup paperSize="9" scale="90" orientation="portrait" horizontalDpi="300" verticalDpi="300" r:id="rId1"/>
  <headerFooter>
    <oddFooter>&amp;C_x000D_&amp;1#&amp;"Calibri"&amp;10&amp;K000000 Restricted - Internal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4D3C3-0939-4543-AF3C-DE00C8D036F0}">
  <sheetPr>
    <pageSetUpPr fitToPage="1"/>
  </sheetPr>
  <dimension ref="A2:L36"/>
  <sheetViews>
    <sheetView showGridLines="0" zoomScaleNormal="100" workbookViewId="0"/>
  </sheetViews>
  <sheetFormatPr defaultColWidth="9" defaultRowHeight="12" customHeight="1"/>
  <cols>
    <col min="1" max="1" width="7.54296875" style="545" customWidth="1"/>
    <col min="2" max="2" width="35.81640625" style="545" customWidth="1"/>
    <col min="3" max="3" width="8.26953125" style="545" customWidth="1"/>
    <col min="4" max="4" width="8.26953125" style="1092" customWidth="1"/>
    <col min="5" max="6" width="8.26953125" style="545" customWidth="1"/>
    <col min="7" max="7" width="1.81640625" style="873" customWidth="1"/>
    <col min="8" max="8" width="8.26953125" style="545" customWidth="1"/>
    <col min="9" max="9" width="8.26953125" style="1092" customWidth="1"/>
    <col min="10" max="11" width="8.26953125" style="545" customWidth="1"/>
    <col min="12" max="12" width="2.1796875" style="873" customWidth="1"/>
    <col min="13" max="224" width="8" style="545" customWidth="1"/>
    <col min="225" max="16384" width="9" style="545"/>
  </cols>
  <sheetData>
    <row r="2" spans="1:12" ht="17.25" customHeight="1">
      <c r="B2" s="1093" t="s">
        <v>9</v>
      </c>
      <c r="C2" s="1094"/>
      <c r="D2" s="1095"/>
      <c r="E2" s="1093"/>
      <c r="F2" s="1094"/>
      <c r="H2" s="1094"/>
      <c r="I2" s="1095"/>
      <c r="J2" s="1093"/>
      <c r="K2" s="1094"/>
    </row>
    <row r="3" spans="1:12" ht="12" customHeight="1">
      <c r="B3" s="1049"/>
      <c r="C3" s="891" t="s">
        <v>17</v>
      </c>
      <c r="D3" s="891" t="s">
        <v>18</v>
      </c>
      <c r="E3" s="891" t="s">
        <v>19</v>
      </c>
      <c r="F3" s="891" t="s">
        <v>20</v>
      </c>
      <c r="H3" s="891" t="s">
        <v>21</v>
      </c>
      <c r="I3" s="891" t="s">
        <v>681</v>
      </c>
      <c r="J3" s="891" t="s">
        <v>682</v>
      </c>
      <c r="K3" s="891" t="s">
        <v>683</v>
      </c>
    </row>
    <row r="4" spans="1:12" ht="13.5" customHeight="1">
      <c r="B4" s="849" t="s">
        <v>605</v>
      </c>
      <c r="C4" s="1096" t="s">
        <v>6</v>
      </c>
      <c r="D4" s="1096" t="s">
        <v>6</v>
      </c>
      <c r="E4" s="1096" t="s">
        <v>6</v>
      </c>
      <c r="F4" s="1096" t="s">
        <v>6</v>
      </c>
      <c r="H4" s="1096" t="s">
        <v>6</v>
      </c>
      <c r="I4" s="1096" t="s">
        <v>6</v>
      </c>
      <c r="J4" s="1096" t="s">
        <v>6</v>
      </c>
      <c r="K4" s="991" t="s">
        <v>6</v>
      </c>
    </row>
    <row r="5" spans="1:12" ht="13.5" customHeight="1">
      <c r="B5" s="814" t="s">
        <v>22</v>
      </c>
      <c r="C5" s="994">
        <v>324</v>
      </c>
      <c r="D5" s="832">
        <v>309</v>
      </c>
      <c r="E5" s="832">
        <v>296</v>
      </c>
      <c r="F5" s="832">
        <v>277</v>
      </c>
      <c r="H5" s="994">
        <v>247</v>
      </c>
      <c r="I5" s="832">
        <v>304</v>
      </c>
      <c r="J5" s="832">
        <v>299</v>
      </c>
      <c r="K5" s="832">
        <v>310</v>
      </c>
    </row>
    <row r="6" spans="1:12" ht="13.5" customHeight="1">
      <c r="B6" s="1097" t="s">
        <v>641</v>
      </c>
      <c r="C6" s="1098">
        <v>134</v>
      </c>
      <c r="D6" s="1052">
        <v>136</v>
      </c>
      <c r="E6" s="1052">
        <v>147</v>
      </c>
      <c r="F6" s="1052">
        <v>157</v>
      </c>
      <c r="H6" s="1098">
        <v>148</v>
      </c>
      <c r="I6" s="1052">
        <v>136</v>
      </c>
      <c r="J6" s="1052">
        <v>173</v>
      </c>
      <c r="K6" s="1052">
        <v>153</v>
      </c>
    </row>
    <row r="7" spans="1:12" ht="12" customHeight="1">
      <c r="B7" s="1099" t="s">
        <v>412</v>
      </c>
      <c r="C7" s="1100">
        <v>458</v>
      </c>
      <c r="D7" s="1054">
        <v>445</v>
      </c>
      <c r="E7" s="1054">
        <v>443</v>
      </c>
      <c r="F7" s="1054">
        <v>434</v>
      </c>
      <c r="H7" s="1100">
        <v>395</v>
      </c>
      <c r="I7" s="1054">
        <v>440</v>
      </c>
      <c r="J7" s="1054">
        <v>472</v>
      </c>
      <c r="K7" s="1054">
        <v>463</v>
      </c>
    </row>
    <row r="8" spans="1:12" ht="12.5">
      <c r="A8" s="712"/>
      <c r="B8" s="820" t="s">
        <v>559</v>
      </c>
      <c r="C8" s="876">
        <v>-250</v>
      </c>
      <c r="D8" s="840">
        <v>-229</v>
      </c>
      <c r="E8" s="840">
        <v>-235</v>
      </c>
      <c r="F8" s="840">
        <v>-221</v>
      </c>
      <c r="H8" s="876">
        <v>-258</v>
      </c>
      <c r="I8" s="840">
        <v>-224</v>
      </c>
      <c r="J8" s="840">
        <v>-213</v>
      </c>
      <c r="K8" s="840">
        <v>-210</v>
      </c>
    </row>
    <row r="9" spans="1:12" ht="12" customHeight="1">
      <c r="A9" s="712"/>
      <c r="B9" s="820" t="s">
        <v>415</v>
      </c>
      <c r="C9" s="876">
        <v>-14</v>
      </c>
      <c r="D9" s="840">
        <v>7</v>
      </c>
      <c r="E9" s="840">
        <v>0</v>
      </c>
      <c r="F9" s="840">
        <v>-30</v>
      </c>
      <c r="H9" s="876">
        <v>-8</v>
      </c>
      <c r="I9" s="840">
        <v>0</v>
      </c>
      <c r="J9" s="840">
        <v>0</v>
      </c>
      <c r="K9" s="840">
        <v>0</v>
      </c>
    </row>
    <row r="10" spans="1:12" ht="12" customHeight="1">
      <c r="A10" s="712"/>
      <c r="B10" s="1097" t="s">
        <v>416</v>
      </c>
      <c r="C10" s="1098">
        <v>-1</v>
      </c>
      <c r="D10" s="1052">
        <v>0</v>
      </c>
      <c r="E10" s="1052">
        <v>0</v>
      </c>
      <c r="F10" s="1052">
        <v>0</v>
      </c>
      <c r="H10" s="1098">
        <v>-1</v>
      </c>
      <c r="I10" s="1052">
        <v>2</v>
      </c>
      <c r="J10" s="1052">
        <v>0</v>
      </c>
      <c r="K10" s="1052">
        <v>0</v>
      </c>
    </row>
    <row r="11" spans="1:12" ht="12" customHeight="1">
      <c r="A11" s="712"/>
      <c r="B11" s="1099" t="s">
        <v>561</v>
      </c>
      <c r="C11" s="1100">
        <v>-265</v>
      </c>
      <c r="D11" s="1054">
        <v>-222</v>
      </c>
      <c r="E11" s="1054">
        <v>-235</v>
      </c>
      <c r="F11" s="1054">
        <v>-251</v>
      </c>
      <c r="H11" s="1100">
        <v>-267</v>
      </c>
      <c r="I11" s="1054">
        <v>-222</v>
      </c>
      <c r="J11" s="1054">
        <v>-213</v>
      </c>
      <c r="K11" s="1054">
        <v>-210</v>
      </c>
    </row>
    <row r="12" spans="1:12" ht="12" customHeight="1">
      <c r="A12" s="712"/>
      <c r="B12" s="833" t="s">
        <v>697</v>
      </c>
      <c r="C12" s="841">
        <v>0</v>
      </c>
      <c r="D12" s="843">
        <v>0</v>
      </c>
      <c r="E12" s="843">
        <v>0</v>
      </c>
      <c r="F12" s="843">
        <v>0</v>
      </c>
      <c r="H12" s="841">
        <v>-5</v>
      </c>
      <c r="I12" s="843">
        <v>0</v>
      </c>
      <c r="J12" s="843">
        <v>1</v>
      </c>
      <c r="K12" s="843">
        <v>1</v>
      </c>
    </row>
    <row r="13" spans="1:12" ht="12" customHeight="1">
      <c r="A13" s="712"/>
      <c r="B13" s="926" t="s">
        <v>419</v>
      </c>
      <c r="C13" s="997">
        <v>193</v>
      </c>
      <c r="D13" s="911">
        <v>223</v>
      </c>
      <c r="E13" s="911">
        <v>208</v>
      </c>
      <c r="F13" s="911">
        <v>183</v>
      </c>
      <c r="H13" s="997">
        <v>123</v>
      </c>
      <c r="I13" s="911">
        <v>218</v>
      </c>
      <c r="J13" s="911">
        <v>260</v>
      </c>
      <c r="K13" s="911">
        <v>254</v>
      </c>
    </row>
    <row r="14" spans="1:12" ht="12" customHeight="1">
      <c r="A14" s="712"/>
      <c r="B14" s="820" t="s">
        <v>642</v>
      </c>
      <c r="C14" s="841">
        <v>-40</v>
      </c>
      <c r="D14" s="843">
        <v>-13</v>
      </c>
      <c r="E14" s="843">
        <v>-8</v>
      </c>
      <c r="F14" s="843">
        <v>-15</v>
      </c>
      <c r="H14" s="841">
        <v>-18</v>
      </c>
      <c r="I14" s="843">
        <v>-15</v>
      </c>
      <c r="J14" s="843">
        <v>84</v>
      </c>
      <c r="K14" s="843">
        <v>-24</v>
      </c>
    </row>
    <row r="15" spans="1:12" s="579" customFormat="1" ht="12" customHeight="1">
      <c r="A15" s="999"/>
      <c r="B15" s="823" t="s">
        <v>563</v>
      </c>
      <c r="C15" s="997">
        <v>153</v>
      </c>
      <c r="D15" s="911">
        <v>210</v>
      </c>
      <c r="E15" s="911">
        <v>200</v>
      </c>
      <c r="F15" s="911">
        <v>168</v>
      </c>
      <c r="G15" s="873"/>
      <c r="H15" s="997">
        <v>105</v>
      </c>
      <c r="I15" s="911">
        <v>203</v>
      </c>
      <c r="J15" s="911">
        <v>344</v>
      </c>
      <c r="K15" s="911">
        <v>230</v>
      </c>
      <c r="L15" s="873"/>
    </row>
    <row r="16" spans="1:12" ht="12.5">
      <c r="A16" s="712"/>
      <c r="B16" s="820" t="s">
        <v>601</v>
      </c>
      <c r="C16" s="876">
        <v>98</v>
      </c>
      <c r="D16" s="840">
        <v>144</v>
      </c>
      <c r="E16" s="840">
        <v>135</v>
      </c>
      <c r="F16" s="840">
        <v>113</v>
      </c>
      <c r="H16" s="876">
        <v>59</v>
      </c>
      <c r="I16" s="840">
        <v>129</v>
      </c>
      <c r="J16" s="840">
        <v>239</v>
      </c>
      <c r="K16" s="840">
        <v>157</v>
      </c>
    </row>
    <row r="17" spans="1:12" ht="12" customHeight="1">
      <c r="A17" s="712"/>
      <c r="B17" s="926"/>
      <c r="C17" s="656"/>
      <c r="D17" s="656"/>
      <c r="E17" s="873"/>
      <c r="F17" s="656"/>
      <c r="H17" s="656"/>
      <c r="I17" s="656"/>
      <c r="J17" s="873"/>
      <c r="K17" s="656"/>
    </row>
    <row r="18" spans="1:12" s="579" customFormat="1" ht="12" customHeight="1">
      <c r="A18" s="999"/>
      <c r="B18" s="1101" t="s">
        <v>645</v>
      </c>
      <c r="C18" s="865" t="s">
        <v>246</v>
      </c>
      <c r="D18" s="991" t="s">
        <v>246</v>
      </c>
      <c r="E18" s="1102" t="s">
        <v>246</v>
      </c>
      <c r="F18" s="1102" t="s">
        <v>246</v>
      </c>
      <c r="G18" s="873"/>
      <c r="H18" s="865" t="s">
        <v>246</v>
      </c>
      <c r="I18" s="991" t="s">
        <v>246</v>
      </c>
      <c r="J18" s="1102" t="s">
        <v>246</v>
      </c>
      <c r="K18" s="1102" t="s">
        <v>246</v>
      </c>
      <c r="L18" s="873"/>
    </row>
    <row r="19" spans="1:12" s="579" customFormat="1" ht="23.15" customHeight="1">
      <c r="A19" s="999"/>
      <c r="B19" s="820" t="s">
        <v>654</v>
      </c>
      <c r="C19" s="947">
        <v>25.4</v>
      </c>
      <c r="D19" s="948">
        <v>24.8</v>
      </c>
      <c r="E19" s="1103">
        <v>25.7</v>
      </c>
      <c r="F19" s="1103">
        <v>25.7</v>
      </c>
      <c r="G19" s="873"/>
      <c r="H19" s="947">
        <v>26.4</v>
      </c>
      <c r="I19" s="948">
        <v>26.9</v>
      </c>
      <c r="J19" s="1103">
        <v>26.9</v>
      </c>
      <c r="K19" s="1103">
        <v>27.2</v>
      </c>
      <c r="L19" s="873"/>
    </row>
    <row r="20" spans="1:12" ht="12" customHeight="1">
      <c r="A20" s="712"/>
      <c r="B20" s="820" t="s">
        <v>276</v>
      </c>
      <c r="C20" s="949">
        <v>83.1</v>
      </c>
      <c r="D20" s="950">
        <v>82.3</v>
      </c>
      <c r="E20" s="1104">
        <v>84.9</v>
      </c>
      <c r="F20" s="1104">
        <v>81.7</v>
      </c>
      <c r="H20" s="949">
        <v>84.9</v>
      </c>
      <c r="I20" s="950">
        <v>82.7</v>
      </c>
      <c r="J20" s="1104">
        <v>82.6</v>
      </c>
      <c r="K20" s="1104">
        <v>83.6</v>
      </c>
    </row>
    <row r="21" spans="1:12" ht="12" customHeight="1">
      <c r="A21" s="712"/>
      <c r="B21" s="820" t="s">
        <v>589</v>
      </c>
      <c r="C21" s="949">
        <v>23.9</v>
      </c>
      <c r="D21" s="950">
        <v>22.1</v>
      </c>
      <c r="E21" s="1021">
        <v>21.9</v>
      </c>
      <c r="F21" s="1021">
        <v>21.4</v>
      </c>
      <c r="H21" s="949">
        <v>20.9</v>
      </c>
      <c r="I21" s="950">
        <v>19.5</v>
      </c>
      <c r="J21" s="1021">
        <v>20.6</v>
      </c>
      <c r="K21" s="1021">
        <v>20.2</v>
      </c>
    </row>
    <row r="22" spans="1:12" ht="12" customHeight="1">
      <c r="B22" s="820" t="s">
        <v>647</v>
      </c>
      <c r="C22" s="949">
        <v>3.3</v>
      </c>
      <c r="D22" s="950">
        <v>3</v>
      </c>
      <c r="E22" s="1104">
        <v>3</v>
      </c>
      <c r="F22" s="1104">
        <v>3</v>
      </c>
      <c r="H22" s="949">
        <v>3</v>
      </c>
      <c r="I22" s="950">
        <v>2.8</v>
      </c>
      <c r="J22" s="1104">
        <v>2.9</v>
      </c>
      <c r="K22" s="1104">
        <v>2.9</v>
      </c>
    </row>
    <row r="23" spans="1:12" ht="12" customHeight="1">
      <c r="A23" s="712"/>
      <c r="B23" s="820"/>
      <c r="C23" s="656"/>
      <c r="D23" s="656"/>
      <c r="E23" s="873"/>
      <c r="F23" s="656"/>
      <c r="H23" s="656"/>
      <c r="I23" s="656"/>
      <c r="J23" s="873"/>
      <c r="K23" s="656"/>
    </row>
    <row r="24" spans="1:12" ht="12" customHeight="1">
      <c r="A24" s="712"/>
      <c r="B24" s="1101" t="s">
        <v>568</v>
      </c>
      <c r="C24" s="833"/>
      <c r="D24" s="1001"/>
      <c r="E24" s="873"/>
      <c r="F24" s="1001"/>
      <c r="H24" s="833"/>
      <c r="I24" s="1001"/>
      <c r="J24" s="873"/>
      <c r="K24" s="1001"/>
    </row>
    <row r="25" spans="1:12" ht="12" customHeight="1">
      <c r="B25" s="1105" t="s">
        <v>643</v>
      </c>
      <c r="C25" s="1106">
        <v>0.12300000000000001</v>
      </c>
      <c r="D25" s="1065">
        <v>0.188</v>
      </c>
      <c r="E25" s="1065">
        <v>0.18</v>
      </c>
      <c r="F25" s="1065">
        <v>0.152</v>
      </c>
      <c r="H25" s="1106">
        <v>8.4000000000000005E-2</v>
      </c>
      <c r="I25" s="1065">
        <v>0.18300000000000002</v>
      </c>
      <c r="J25" s="1065">
        <v>0.32900000000000001</v>
      </c>
      <c r="K25" s="1065">
        <v>0.217</v>
      </c>
    </row>
    <row r="26" spans="1:12" ht="12" customHeight="1">
      <c r="B26" s="856" t="s">
        <v>644</v>
      </c>
      <c r="C26" s="1020">
        <v>3.2</v>
      </c>
      <c r="D26" s="1021">
        <v>3.1</v>
      </c>
      <c r="E26" s="1021">
        <v>3</v>
      </c>
      <c r="F26" s="1021">
        <v>3</v>
      </c>
      <c r="H26" s="1020">
        <v>2.8</v>
      </c>
      <c r="I26" s="1021">
        <v>2.8</v>
      </c>
      <c r="J26" s="1021">
        <v>2.9</v>
      </c>
      <c r="K26" s="1021">
        <v>2.9</v>
      </c>
    </row>
    <row r="27" spans="1:12" ht="12" customHeight="1">
      <c r="B27" s="856" t="s">
        <v>694</v>
      </c>
      <c r="C27" s="1107">
        <v>0.57999999999999996</v>
      </c>
      <c r="D27" s="1070">
        <v>0.5</v>
      </c>
      <c r="E27" s="1108">
        <v>0.53</v>
      </c>
      <c r="F27" s="1108">
        <v>0.57999999999999996</v>
      </c>
      <c r="H27" s="1107">
        <v>0.68</v>
      </c>
      <c r="I27" s="1070">
        <v>0.5</v>
      </c>
      <c r="J27" s="1108">
        <v>0.45</v>
      </c>
      <c r="K27" s="1108">
        <v>0.45</v>
      </c>
    </row>
    <row r="28" spans="1:12" ht="12" customHeight="1">
      <c r="B28" s="856" t="s">
        <v>572</v>
      </c>
      <c r="C28" s="876">
        <v>62</v>
      </c>
      <c r="D28" s="840">
        <v>21</v>
      </c>
      <c r="E28" s="840">
        <v>12</v>
      </c>
      <c r="F28" s="840">
        <v>23</v>
      </c>
      <c r="H28" s="876">
        <v>27</v>
      </c>
      <c r="I28" s="840">
        <v>21</v>
      </c>
      <c r="J28" s="840">
        <v>-123</v>
      </c>
      <c r="K28" s="840">
        <v>36</v>
      </c>
    </row>
    <row r="29" spans="1:12" ht="12" customHeight="1">
      <c r="A29" s="712"/>
      <c r="B29" s="1109"/>
      <c r="C29" s="820"/>
      <c r="D29" s="856"/>
      <c r="E29" s="873"/>
      <c r="F29" s="856"/>
      <c r="H29" s="820"/>
      <c r="I29" s="856"/>
      <c r="J29" s="873"/>
      <c r="K29" s="856"/>
    </row>
    <row r="30" spans="1:12" ht="12" customHeight="1">
      <c r="A30" s="712"/>
      <c r="B30" s="1101" t="s">
        <v>630</v>
      </c>
      <c r="C30" s="865" t="s">
        <v>6</v>
      </c>
      <c r="D30" s="991" t="s">
        <v>6</v>
      </c>
      <c r="E30" s="991" t="s">
        <v>6</v>
      </c>
      <c r="F30" s="991" t="s">
        <v>6</v>
      </c>
      <c r="H30" s="865" t="s">
        <v>6</v>
      </c>
      <c r="I30" s="991" t="s">
        <v>6</v>
      </c>
      <c r="J30" s="991" t="s">
        <v>6</v>
      </c>
      <c r="K30" s="991" t="s">
        <v>6</v>
      </c>
    </row>
    <row r="31" spans="1:12" ht="12" customHeight="1">
      <c r="B31" s="820" t="s">
        <v>648</v>
      </c>
      <c r="C31" s="994">
        <v>71</v>
      </c>
      <c r="D31" s="832">
        <v>67</v>
      </c>
      <c r="E31" s="832">
        <v>57</v>
      </c>
      <c r="F31" s="832">
        <v>72</v>
      </c>
      <c r="H31" s="994">
        <v>64</v>
      </c>
      <c r="I31" s="832">
        <v>69</v>
      </c>
      <c r="J31" s="832">
        <v>68</v>
      </c>
      <c r="K31" s="832">
        <v>61</v>
      </c>
    </row>
    <row r="32" spans="1:12" ht="12" customHeight="1">
      <c r="B32" s="833" t="s">
        <v>649</v>
      </c>
      <c r="C32" s="841">
        <v>387</v>
      </c>
      <c r="D32" s="843">
        <v>378</v>
      </c>
      <c r="E32" s="1052">
        <v>386</v>
      </c>
      <c r="F32" s="1052">
        <v>362</v>
      </c>
      <c r="H32" s="841">
        <v>331</v>
      </c>
      <c r="I32" s="843">
        <v>371</v>
      </c>
      <c r="J32" s="1052">
        <v>404</v>
      </c>
      <c r="K32" s="1052">
        <v>402</v>
      </c>
    </row>
    <row r="33" spans="2:11" ht="12" customHeight="1">
      <c r="B33" s="823" t="s">
        <v>412</v>
      </c>
      <c r="C33" s="997">
        <v>458</v>
      </c>
      <c r="D33" s="911">
        <v>445</v>
      </c>
      <c r="E33" s="1054">
        <v>443</v>
      </c>
      <c r="F33" s="1054">
        <v>434</v>
      </c>
      <c r="H33" s="997">
        <v>395</v>
      </c>
      <c r="I33" s="911">
        <v>440</v>
      </c>
      <c r="J33" s="1054">
        <v>472</v>
      </c>
      <c r="K33" s="1054">
        <v>463</v>
      </c>
    </row>
    <row r="34" spans="2:11" ht="12" customHeight="1">
      <c r="B34" s="856"/>
      <c r="C34" s="856"/>
      <c r="D34" s="856"/>
      <c r="E34" s="856"/>
      <c r="F34" s="856"/>
      <c r="H34" s="856"/>
      <c r="I34" s="856"/>
      <c r="J34" s="856"/>
      <c r="K34" s="856"/>
    </row>
    <row r="35" spans="2:11" ht="12" customHeight="1">
      <c r="B35" s="856"/>
      <c r="C35" s="1110"/>
      <c r="D35" s="1111"/>
      <c r="E35" s="1110"/>
      <c r="F35" s="1110"/>
      <c r="H35" s="1110"/>
      <c r="I35" s="1111"/>
      <c r="J35" s="1110"/>
      <c r="K35" s="1110"/>
    </row>
    <row r="36" spans="2:11" ht="14.25" customHeight="1">
      <c r="B36" s="711"/>
      <c r="C36" s="1112"/>
      <c r="D36" s="1113"/>
      <c r="E36" s="1112"/>
      <c r="F36" s="1112"/>
      <c r="H36" s="1112"/>
      <c r="I36" s="1113"/>
      <c r="J36" s="1112"/>
      <c r="K36" s="1112"/>
    </row>
  </sheetData>
  <pageMargins left="0.74803149606299213" right="0.74803149606299213" top="0.98425196850393704" bottom="0.98425196850393704" header="0.51181102362204722" footer="0.51181102362204722"/>
  <pageSetup paperSize="9" scale="49" orientation="portrait" horizontalDpi="300" verticalDpi="300" r:id="rId1"/>
  <headerFooter>
    <oddFooter>&amp;C_x000D_&amp;1#&amp;"Calibri"&amp;10&amp;K000000 Restricted - Internal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EFBA9-D7A0-4325-8708-CC43D6EC01C9}">
  <sheetPr>
    <pageSetUpPr fitToPage="1"/>
  </sheetPr>
  <dimension ref="A2:L31"/>
  <sheetViews>
    <sheetView showGridLines="0" zoomScaleNormal="100" workbookViewId="0"/>
  </sheetViews>
  <sheetFormatPr defaultColWidth="9" defaultRowHeight="12" customHeight="1"/>
  <cols>
    <col min="1" max="1" width="7.54296875" style="545" customWidth="1"/>
    <col min="2" max="2" width="45.7265625" style="545" customWidth="1"/>
    <col min="3" max="6" width="8.26953125" style="545" customWidth="1"/>
    <col min="7" max="7" width="1.81640625" style="873" customWidth="1"/>
    <col min="8" max="11" width="8.26953125" style="545" customWidth="1"/>
    <col min="12" max="12" width="2.1796875" style="873" customWidth="1"/>
    <col min="13" max="225" width="8" style="545" customWidth="1"/>
    <col min="226" max="16384" width="9" style="545"/>
  </cols>
  <sheetData>
    <row r="2" spans="1:12" ht="31">
      <c r="B2" s="1093" t="s">
        <v>10</v>
      </c>
      <c r="C2" s="1094"/>
      <c r="D2" s="1094"/>
      <c r="E2" s="1093"/>
      <c r="F2" s="1094"/>
      <c r="H2" s="1094"/>
      <c r="I2" s="1094"/>
      <c r="J2" s="1093"/>
      <c r="K2" s="1094"/>
    </row>
    <row r="3" spans="1:12" ht="12" customHeight="1">
      <c r="B3" s="1049"/>
      <c r="C3" s="1114" t="s">
        <v>17</v>
      </c>
      <c r="D3" s="869" t="s">
        <v>18</v>
      </c>
      <c r="E3" s="869" t="s">
        <v>19</v>
      </c>
      <c r="F3" s="869" t="s">
        <v>20</v>
      </c>
      <c r="H3" s="1114" t="s">
        <v>21</v>
      </c>
      <c r="I3" s="869" t="s">
        <v>681</v>
      </c>
      <c r="J3" s="869" t="s">
        <v>682</v>
      </c>
      <c r="K3" s="869" t="s">
        <v>683</v>
      </c>
    </row>
    <row r="4" spans="1:12" ht="13.5" customHeight="1">
      <c r="B4" s="849" t="s">
        <v>605</v>
      </c>
      <c r="C4" s="1096" t="s">
        <v>6</v>
      </c>
      <c r="D4" s="991" t="s">
        <v>6</v>
      </c>
      <c r="E4" s="991" t="s">
        <v>6</v>
      </c>
      <c r="F4" s="991" t="s">
        <v>6</v>
      </c>
      <c r="H4" s="1096" t="s">
        <v>6</v>
      </c>
      <c r="I4" s="991" t="s">
        <v>6</v>
      </c>
      <c r="J4" s="991" t="s">
        <v>6</v>
      </c>
      <c r="K4" s="991" t="s">
        <v>6</v>
      </c>
    </row>
    <row r="5" spans="1:12" ht="13.5" customHeight="1">
      <c r="B5" s="814" t="s">
        <v>22</v>
      </c>
      <c r="C5" s="994">
        <v>216</v>
      </c>
      <c r="D5" s="832">
        <v>189</v>
      </c>
      <c r="E5" s="832">
        <v>187</v>
      </c>
      <c r="F5" s="832">
        <v>175</v>
      </c>
      <c r="H5" s="994">
        <v>182</v>
      </c>
      <c r="I5" s="832">
        <v>219</v>
      </c>
      <c r="J5" s="832">
        <v>186</v>
      </c>
      <c r="K5" s="832">
        <v>181</v>
      </c>
    </row>
    <row r="6" spans="1:12" ht="13.5" customHeight="1">
      <c r="B6" s="1097" t="s">
        <v>676</v>
      </c>
      <c r="C6" s="1098">
        <v>135</v>
      </c>
      <c r="D6" s="1052">
        <v>137</v>
      </c>
      <c r="E6" s="1052">
        <v>133</v>
      </c>
      <c r="F6" s="1052">
        <v>137</v>
      </c>
      <c r="H6" s="1098">
        <v>131</v>
      </c>
      <c r="I6" s="1052">
        <v>118</v>
      </c>
      <c r="J6" s="1052">
        <v>113</v>
      </c>
      <c r="K6" s="1052">
        <v>78</v>
      </c>
    </row>
    <row r="7" spans="1:12" ht="12" customHeight="1">
      <c r="B7" s="1099" t="s">
        <v>412</v>
      </c>
      <c r="C7" s="1100">
        <v>351</v>
      </c>
      <c r="D7" s="1054">
        <v>326</v>
      </c>
      <c r="E7" s="1054">
        <v>320</v>
      </c>
      <c r="F7" s="1054">
        <v>312</v>
      </c>
      <c r="H7" s="1100">
        <v>313</v>
      </c>
      <c r="I7" s="1054">
        <v>337</v>
      </c>
      <c r="J7" s="1054">
        <v>299</v>
      </c>
      <c r="K7" s="1054">
        <v>259</v>
      </c>
    </row>
    <row r="8" spans="1:12" ht="12.5">
      <c r="A8" s="712"/>
      <c r="B8" s="820" t="s">
        <v>559</v>
      </c>
      <c r="C8" s="876">
        <f>-255</f>
        <v>-255</v>
      </c>
      <c r="D8" s="840">
        <v>-222</v>
      </c>
      <c r="E8" s="840">
        <v>-220</v>
      </c>
      <c r="F8" s="840">
        <v>-214</v>
      </c>
      <c r="H8" s="876">
        <v>-255</v>
      </c>
      <c r="I8" s="840">
        <v>-214</v>
      </c>
      <c r="J8" s="840">
        <v>-182</v>
      </c>
      <c r="K8" s="840">
        <v>-144</v>
      </c>
    </row>
    <row r="9" spans="1:12" ht="12" customHeight="1">
      <c r="A9" s="712"/>
      <c r="B9" s="820" t="s">
        <v>415</v>
      </c>
      <c r="C9" s="876">
        <f>-7</f>
        <v>-7</v>
      </c>
      <c r="D9" s="840">
        <v>1</v>
      </c>
      <c r="E9" s="840">
        <v>0</v>
      </c>
      <c r="F9" s="840">
        <v>-3</v>
      </c>
      <c r="H9" s="876">
        <v>-4</v>
      </c>
      <c r="I9" s="840">
        <v>0</v>
      </c>
      <c r="J9" s="840">
        <v>0</v>
      </c>
      <c r="K9" s="840">
        <v>0</v>
      </c>
    </row>
    <row r="10" spans="1:12" ht="12" customHeight="1">
      <c r="A10" s="712"/>
      <c r="B10" s="1097" t="s">
        <v>416</v>
      </c>
      <c r="C10" s="1098">
        <v>-1</v>
      </c>
      <c r="D10" s="1052">
        <v>0</v>
      </c>
      <c r="E10" s="1052">
        <v>1</v>
      </c>
      <c r="F10" s="1052">
        <v>0</v>
      </c>
      <c r="H10" s="1098">
        <v>2</v>
      </c>
      <c r="I10" s="1052">
        <v>0</v>
      </c>
      <c r="J10" s="1052">
        <v>0</v>
      </c>
      <c r="K10" s="1052">
        <v>0</v>
      </c>
    </row>
    <row r="11" spans="1:12" ht="12" customHeight="1">
      <c r="A11" s="712"/>
      <c r="B11" s="1099" t="s">
        <v>561</v>
      </c>
      <c r="C11" s="1100">
        <v>-263</v>
      </c>
      <c r="D11" s="1054">
        <v>-221</v>
      </c>
      <c r="E11" s="1054">
        <v>-219</v>
      </c>
      <c r="F11" s="1054">
        <v>-217</v>
      </c>
      <c r="H11" s="1100">
        <v>-257</v>
      </c>
      <c r="I11" s="1054">
        <v>-214</v>
      </c>
      <c r="J11" s="1054">
        <v>-182</v>
      </c>
      <c r="K11" s="1054">
        <v>-144</v>
      </c>
    </row>
    <row r="12" spans="1:12" ht="12" customHeight="1">
      <c r="A12" s="712"/>
      <c r="B12" s="833" t="s">
        <v>607</v>
      </c>
      <c r="C12" s="841">
        <v>0</v>
      </c>
      <c r="D12" s="843">
        <v>0</v>
      </c>
      <c r="E12" s="843">
        <v>0</v>
      </c>
      <c r="F12" s="843">
        <v>0</v>
      </c>
      <c r="H12" s="841">
        <v>0</v>
      </c>
      <c r="I12" s="843">
        <v>0</v>
      </c>
      <c r="J12" s="843">
        <v>0</v>
      </c>
      <c r="K12" s="843">
        <v>0</v>
      </c>
    </row>
    <row r="13" spans="1:12" ht="12" customHeight="1">
      <c r="A13" s="712"/>
      <c r="B13" s="926" t="s">
        <v>419</v>
      </c>
      <c r="C13" s="997">
        <v>88</v>
      </c>
      <c r="D13" s="911">
        <v>105</v>
      </c>
      <c r="E13" s="911">
        <v>101</v>
      </c>
      <c r="F13" s="911">
        <v>95</v>
      </c>
      <c r="H13" s="997">
        <v>56</v>
      </c>
      <c r="I13" s="911">
        <v>123</v>
      </c>
      <c r="J13" s="911">
        <v>117</v>
      </c>
      <c r="K13" s="911">
        <v>115</v>
      </c>
    </row>
    <row r="14" spans="1:12" ht="12" customHeight="1">
      <c r="A14" s="712"/>
      <c r="B14" s="820" t="s">
        <v>642</v>
      </c>
      <c r="C14" s="841">
        <v>-2</v>
      </c>
      <c r="D14" s="843">
        <v>-7</v>
      </c>
      <c r="E14" s="843">
        <v>3</v>
      </c>
      <c r="F14" s="843">
        <v>0</v>
      </c>
      <c r="H14" s="841">
        <v>4</v>
      </c>
      <c r="I14" s="843">
        <v>2</v>
      </c>
      <c r="J14" s="843">
        <v>-7</v>
      </c>
      <c r="K14" s="843">
        <v>-3</v>
      </c>
    </row>
    <row r="15" spans="1:12" s="579" customFormat="1" ht="12" customHeight="1">
      <c r="A15" s="999"/>
      <c r="B15" s="823" t="s">
        <v>421</v>
      </c>
      <c r="C15" s="997">
        <v>86</v>
      </c>
      <c r="D15" s="911">
        <v>98</v>
      </c>
      <c r="E15" s="911">
        <v>104</v>
      </c>
      <c r="F15" s="911">
        <v>95</v>
      </c>
      <c r="G15" s="873"/>
      <c r="H15" s="997">
        <v>60</v>
      </c>
      <c r="I15" s="911">
        <v>125</v>
      </c>
      <c r="J15" s="911">
        <v>110</v>
      </c>
      <c r="K15" s="911">
        <v>112</v>
      </c>
      <c r="L15" s="873"/>
    </row>
    <row r="16" spans="1:12" ht="12.5">
      <c r="A16" s="712"/>
      <c r="B16" s="820" t="s">
        <v>601</v>
      </c>
      <c r="C16" s="876">
        <v>63</v>
      </c>
      <c r="D16" s="840">
        <v>74</v>
      </c>
      <c r="E16" s="840">
        <v>77</v>
      </c>
      <c r="F16" s="840">
        <v>74</v>
      </c>
      <c r="H16" s="876">
        <v>47</v>
      </c>
      <c r="I16" s="840">
        <v>102</v>
      </c>
      <c r="J16" s="840">
        <v>91</v>
      </c>
      <c r="K16" s="840">
        <v>90</v>
      </c>
    </row>
    <row r="17" spans="1:12" ht="12" customHeight="1">
      <c r="A17" s="712"/>
      <c r="B17" s="926"/>
      <c r="C17" s="656"/>
      <c r="D17" s="656"/>
      <c r="E17" s="873"/>
      <c r="F17" s="656"/>
      <c r="H17" s="656"/>
      <c r="I17" s="656"/>
      <c r="J17" s="873"/>
      <c r="K17" s="656"/>
    </row>
    <row r="18" spans="1:12" s="579" customFormat="1" ht="12" customHeight="1">
      <c r="A18" s="999"/>
      <c r="B18" s="1101" t="s">
        <v>645</v>
      </c>
      <c r="C18" s="865" t="s">
        <v>246</v>
      </c>
      <c r="D18" s="1102" t="s">
        <v>246</v>
      </c>
      <c r="E18" s="1102" t="s">
        <v>246</v>
      </c>
      <c r="F18" s="1102" t="s">
        <v>246</v>
      </c>
      <c r="G18" s="873"/>
      <c r="H18" s="865" t="s">
        <v>246</v>
      </c>
      <c r="I18" s="1102" t="s">
        <v>246</v>
      </c>
      <c r="J18" s="1102" t="s">
        <v>246</v>
      </c>
      <c r="K18" s="1102" t="s">
        <v>246</v>
      </c>
      <c r="L18" s="873"/>
    </row>
    <row r="19" spans="1:12" s="579" customFormat="1" ht="12" customHeight="1">
      <c r="A19" s="999"/>
      <c r="B19" s="820" t="s">
        <v>654</v>
      </c>
      <c r="C19" s="947">
        <v>14.5</v>
      </c>
      <c r="D19" s="1103">
        <v>14</v>
      </c>
      <c r="E19" s="1103">
        <v>13.9</v>
      </c>
      <c r="F19" s="1103">
        <v>13.7</v>
      </c>
      <c r="G19" s="873"/>
      <c r="H19" s="947">
        <v>13.6</v>
      </c>
      <c r="I19" s="1103">
        <v>13.4</v>
      </c>
      <c r="J19" s="1103">
        <v>13.8</v>
      </c>
      <c r="K19" s="1103">
        <v>14.3</v>
      </c>
      <c r="L19" s="873"/>
    </row>
    <row r="20" spans="1:12" ht="12" customHeight="1">
      <c r="A20" s="712"/>
      <c r="B20" s="820" t="s">
        <v>276</v>
      </c>
      <c r="C20" s="949">
        <v>69.5</v>
      </c>
      <c r="D20" s="1104">
        <v>64.8</v>
      </c>
      <c r="E20" s="1104">
        <v>64.599999999999994</v>
      </c>
      <c r="F20" s="1104">
        <v>61.9</v>
      </c>
      <c r="H20" s="949">
        <v>60.3</v>
      </c>
      <c r="I20" s="1104">
        <v>59.7</v>
      </c>
      <c r="J20" s="1104">
        <v>59.2</v>
      </c>
      <c r="K20" s="1104">
        <v>60.8</v>
      </c>
    </row>
    <row r="21" spans="1:12" ht="12" customHeight="1">
      <c r="A21" s="712"/>
      <c r="B21" s="820" t="s">
        <v>698</v>
      </c>
      <c r="C21" s="949">
        <v>7.9</v>
      </c>
      <c r="D21" s="950">
        <v>7.3</v>
      </c>
      <c r="E21" s="950">
        <v>7</v>
      </c>
      <c r="F21" s="950">
        <v>7.2</v>
      </c>
      <c r="H21" s="949">
        <v>7.2</v>
      </c>
      <c r="I21" s="950">
        <v>7.2</v>
      </c>
      <c r="J21" s="950">
        <v>7.2</v>
      </c>
      <c r="K21" s="950">
        <v>7.5</v>
      </c>
    </row>
    <row r="22" spans="1:12" ht="12" customHeight="1">
      <c r="B22" s="820" t="s">
        <v>647</v>
      </c>
      <c r="C22" s="949">
        <v>1.1000000000000001</v>
      </c>
      <c r="D22" s="1021">
        <v>1</v>
      </c>
      <c r="E22" s="1021">
        <v>1</v>
      </c>
      <c r="F22" s="1021">
        <v>1</v>
      </c>
      <c r="H22" s="949">
        <v>1</v>
      </c>
      <c r="I22" s="1021">
        <v>1</v>
      </c>
      <c r="J22" s="1021">
        <v>1</v>
      </c>
      <c r="K22" s="1021">
        <v>1</v>
      </c>
    </row>
    <row r="23" spans="1:12" ht="12" customHeight="1">
      <c r="A23" s="712"/>
      <c r="B23" s="820" t="s">
        <v>651</v>
      </c>
      <c r="C23" s="949">
        <v>208.9</v>
      </c>
      <c r="D23" s="1104">
        <v>201.5</v>
      </c>
      <c r="E23" s="1104">
        <v>198.5</v>
      </c>
      <c r="F23" s="1104">
        <v>189.1</v>
      </c>
      <c r="H23" s="949">
        <v>182.9</v>
      </c>
      <c r="I23" s="1104">
        <v>178.7</v>
      </c>
      <c r="J23" s="1104">
        <v>174.1</v>
      </c>
      <c r="K23" s="1104">
        <v>141.5</v>
      </c>
    </row>
    <row r="24" spans="1:12" ht="12" customHeight="1">
      <c r="A24" s="712"/>
      <c r="B24" s="820"/>
      <c r="C24" s="1000"/>
      <c r="D24" s="1000"/>
      <c r="E24" s="873"/>
      <c r="F24" s="1000"/>
      <c r="H24" s="1000"/>
      <c r="I24" s="1000"/>
      <c r="J24" s="873"/>
      <c r="K24" s="1000"/>
    </row>
    <row r="25" spans="1:12" ht="12" customHeight="1">
      <c r="A25" s="712"/>
      <c r="B25" s="1101" t="s">
        <v>568</v>
      </c>
      <c r="C25" s="1115"/>
      <c r="D25" s="1063"/>
      <c r="E25" s="1063"/>
      <c r="F25" s="1063"/>
      <c r="H25" s="1115"/>
      <c r="I25" s="1063"/>
      <c r="J25" s="1063"/>
      <c r="K25" s="1063"/>
    </row>
    <row r="26" spans="1:12" ht="12" customHeight="1">
      <c r="B26" s="1105" t="s">
        <v>643</v>
      </c>
      <c r="C26" s="1106">
        <v>0.23899999999999999</v>
      </c>
      <c r="D26" s="1065">
        <v>0.28999999999999998</v>
      </c>
      <c r="E26" s="1065">
        <v>0.308</v>
      </c>
      <c r="F26" s="1065">
        <v>0.28699999999999998</v>
      </c>
      <c r="H26" s="1106">
        <v>0.19100000000000003</v>
      </c>
      <c r="I26" s="1065">
        <v>0.41200000000000003</v>
      </c>
      <c r="J26" s="1065">
        <v>0.35899999999999999</v>
      </c>
      <c r="K26" s="1065">
        <v>0.34500000000000003</v>
      </c>
    </row>
    <row r="27" spans="1:12" ht="12" customHeight="1">
      <c r="B27" s="856" t="s">
        <v>644</v>
      </c>
      <c r="C27" s="1020">
        <v>1.1000000000000001</v>
      </c>
      <c r="D27" s="1021">
        <v>1</v>
      </c>
      <c r="E27" s="1021">
        <v>1</v>
      </c>
      <c r="F27" s="1021">
        <v>1</v>
      </c>
      <c r="H27" s="1020">
        <v>1</v>
      </c>
      <c r="I27" s="1021">
        <v>1</v>
      </c>
      <c r="J27" s="1021">
        <v>1</v>
      </c>
      <c r="K27" s="1021">
        <v>1</v>
      </c>
    </row>
    <row r="28" spans="1:12" ht="12" customHeight="1">
      <c r="B28" s="856" t="s">
        <v>571</v>
      </c>
      <c r="C28" s="1116">
        <v>0.75</v>
      </c>
      <c r="D28" s="1117">
        <v>0.68</v>
      </c>
      <c r="E28" s="1117">
        <v>0.68</v>
      </c>
      <c r="F28" s="1117">
        <v>0.70000000000000007</v>
      </c>
      <c r="G28" s="1012"/>
      <c r="H28" s="1116">
        <v>0.82000000000000006</v>
      </c>
      <c r="I28" s="1117">
        <v>0.63</v>
      </c>
      <c r="J28" s="1117">
        <v>0.61</v>
      </c>
      <c r="K28" s="1117">
        <v>0.56000000000000005</v>
      </c>
    </row>
    <row r="29" spans="1:12" ht="12" customHeight="1">
      <c r="B29" s="856" t="s">
        <v>572</v>
      </c>
      <c r="C29" s="876">
        <v>5</v>
      </c>
      <c r="D29" s="840">
        <v>19</v>
      </c>
      <c r="E29" s="840">
        <v>-9</v>
      </c>
      <c r="F29" s="840">
        <v>0</v>
      </c>
      <c r="H29" s="876">
        <v>-10</v>
      </c>
      <c r="I29" s="840">
        <v>-7</v>
      </c>
      <c r="J29" s="840">
        <v>20</v>
      </c>
      <c r="K29" s="840">
        <v>7</v>
      </c>
    </row>
    <row r="30" spans="1:12" ht="12" customHeight="1">
      <c r="A30" s="712"/>
      <c r="B30" s="1109"/>
      <c r="C30" s="873"/>
      <c r="D30" s="873"/>
      <c r="E30" s="873"/>
      <c r="F30" s="873"/>
      <c r="H30" s="873"/>
      <c r="I30" s="873"/>
      <c r="J30" s="873"/>
      <c r="K30" s="873"/>
    </row>
    <row r="31" spans="1:12" ht="12" customHeight="1">
      <c r="A31" s="712"/>
      <c r="C31" s="873"/>
      <c r="D31" s="873"/>
      <c r="E31" s="873"/>
      <c r="F31" s="873"/>
      <c r="H31" s="873"/>
      <c r="I31" s="873"/>
      <c r="J31" s="873"/>
      <c r="K31" s="873"/>
    </row>
  </sheetData>
  <pageMargins left="0.74803149606299213" right="0.74803149606299213" top="0.98425196850393704" bottom="0.98425196850393704" header="0.51181102362204722" footer="0.51181102362204722"/>
  <pageSetup paperSize="9" scale="49" orientation="portrait" horizontalDpi="300" verticalDpi="300" r:id="rId1"/>
  <headerFooter>
    <oddFooter>&amp;C_x000D_&amp;1#&amp;"Calibri"&amp;10&amp;K000000 Restricted - Internal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E8CB7-DE73-4D2A-99BD-AABBD462F24D}">
  <sheetPr>
    <pageSetUpPr fitToPage="1"/>
  </sheetPr>
  <dimension ref="A2:L55"/>
  <sheetViews>
    <sheetView showGridLines="0" zoomScaleNormal="100" workbookViewId="0"/>
  </sheetViews>
  <sheetFormatPr defaultColWidth="9" defaultRowHeight="12" customHeight="1"/>
  <cols>
    <col min="1" max="1" width="7.54296875" style="545" customWidth="1"/>
    <col min="2" max="2" width="45.81640625" style="545" bestFit="1" customWidth="1"/>
    <col min="3" max="3" width="8.26953125" style="545" customWidth="1"/>
    <col min="4" max="5" width="8.26953125" style="1092" customWidth="1"/>
    <col min="6" max="6" width="8.26953125" style="545" customWidth="1"/>
    <col min="7" max="7" width="1.81640625" style="873" customWidth="1"/>
    <col min="8" max="8" width="8.26953125" style="545" customWidth="1"/>
    <col min="9" max="10" width="8.26953125" style="1092" customWidth="1"/>
    <col min="11" max="11" width="8.26953125" style="545" customWidth="1"/>
    <col min="12" max="12" width="2.1796875" style="545" customWidth="1"/>
    <col min="13" max="225" width="8" style="545" customWidth="1"/>
    <col min="226" max="16384" width="9" style="545"/>
  </cols>
  <sheetData>
    <row r="2" spans="1:12" ht="17.25" customHeight="1">
      <c r="B2" s="1093" t="s">
        <v>13</v>
      </c>
      <c r="C2" s="1094"/>
      <c r="D2" s="1095"/>
      <c r="E2" s="1095"/>
      <c r="F2" s="1094"/>
      <c r="H2" s="1094"/>
      <c r="I2" s="1095"/>
      <c r="J2" s="1095"/>
      <c r="K2" s="1094"/>
      <c r="L2" s="1093"/>
    </row>
    <row r="3" spans="1:12" ht="12" customHeight="1">
      <c r="B3" s="1049"/>
      <c r="C3" s="1114" t="s">
        <v>17</v>
      </c>
      <c r="D3" s="1114" t="s">
        <v>18</v>
      </c>
      <c r="E3" s="1114" t="s">
        <v>19</v>
      </c>
      <c r="F3" s="891" t="s">
        <v>20</v>
      </c>
      <c r="H3" s="1114" t="s">
        <v>21</v>
      </c>
      <c r="I3" s="1114" t="s">
        <v>681</v>
      </c>
      <c r="J3" s="1114" t="s">
        <v>682</v>
      </c>
      <c r="K3" s="891" t="s">
        <v>683</v>
      </c>
      <c r="L3" s="891"/>
    </row>
    <row r="4" spans="1:12" ht="13.5" customHeight="1">
      <c r="B4" s="849" t="s">
        <v>605</v>
      </c>
      <c r="C4" s="1096" t="s">
        <v>6</v>
      </c>
      <c r="D4" s="1096" t="s">
        <v>6</v>
      </c>
      <c r="E4" s="1096" t="s">
        <v>6</v>
      </c>
      <c r="F4" s="991" t="s">
        <v>6</v>
      </c>
      <c r="H4" s="1096" t="s">
        <v>6</v>
      </c>
      <c r="I4" s="1096" t="s">
        <v>6</v>
      </c>
      <c r="J4" s="1096" t="s">
        <v>6</v>
      </c>
      <c r="K4" s="991" t="s">
        <v>6</v>
      </c>
      <c r="L4" s="1118"/>
    </row>
    <row r="5" spans="1:12" ht="13.5" customHeight="1">
      <c r="B5" s="814" t="s">
        <v>22</v>
      </c>
      <c r="C5" s="1119">
        <v>284</v>
      </c>
      <c r="D5" s="1120">
        <v>282</v>
      </c>
      <c r="E5" s="1120">
        <v>268</v>
      </c>
      <c r="F5" s="1121">
        <v>197</v>
      </c>
      <c r="H5" s="1119">
        <v>282</v>
      </c>
      <c r="I5" s="1120">
        <v>397</v>
      </c>
      <c r="J5" s="1120">
        <v>555</v>
      </c>
      <c r="K5" s="1121">
        <v>159</v>
      </c>
      <c r="L5" s="877"/>
    </row>
    <row r="6" spans="1:12" ht="13.5" customHeight="1">
      <c r="B6" s="820" t="s">
        <v>408</v>
      </c>
      <c r="C6" s="1122">
        <v>1262</v>
      </c>
      <c r="D6" s="1123">
        <v>1512</v>
      </c>
      <c r="E6" s="1123">
        <v>1485</v>
      </c>
      <c r="F6" s="995">
        <v>1982</v>
      </c>
      <c r="H6" s="1122">
        <v>757</v>
      </c>
      <c r="I6" s="1123">
        <v>1497</v>
      </c>
      <c r="J6" s="1123">
        <v>1351</v>
      </c>
      <c r="K6" s="995">
        <v>2435</v>
      </c>
      <c r="L6" s="877"/>
    </row>
    <row r="7" spans="1:12" ht="13.5" customHeight="1">
      <c r="B7" s="1097" t="s">
        <v>676</v>
      </c>
      <c r="C7" s="1124">
        <v>1061</v>
      </c>
      <c r="D7" s="1125">
        <v>1057</v>
      </c>
      <c r="E7" s="1125">
        <v>1266</v>
      </c>
      <c r="F7" s="1126">
        <v>1149</v>
      </c>
      <c r="H7" s="1124">
        <v>998</v>
      </c>
      <c r="I7" s="1125">
        <v>792</v>
      </c>
      <c r="J7" s="1125">
        <v>837</v>
      </c>
      <c r="K7" s="1126">
        <v>975</v>
      </c>
      <c r="L7" s="877"/>
    </row>
    <row r="8" spans="1:12" ht="12" customHeight="1">
      <c r="B8" s="1099" t="s">
        <v>412</v>
      </c>
      <c r="C8" s="1127">
        <v>2607</v>
      </c>
      <c r="D8" s="1128">
        <v>2851</v>
      </c>
      <c r="E8" s="1128">
        <v>3019</v>
      </c>
      <c r="F8" s="1129">
        <v>3328</v>
      </c>
      <c r="H8" s="1127">
        <v>2037</v>
      </c>
      <c r="I8" s="1128">
        <v>2686</v>
      </c>
      <c r="J8" s="1128">
        <v>2743</v>
      </c>
      <c r="K8" s="1129">
        <v>3569</v>
      </c>
      <c r="L8" s="918"/>
    </row>
    <row r="9" spans="1:12" ht="12.5">
      <c r="A9" s="712"/>
      <c r="B9" s="820" t="s">
        <v>559</v>
      </c>
      <c r="C9" s="1122">
        <v>-1903</v>
      </c>
      <c r="D9" s="1123">
        <v>-1906</v>
      </c>
      <c r="E9" s="1123">
        <v>-1900</v>
      </c>
      <c r="F9" s="995">
        <v>-1957</v>
      </c>
      <c r="H9" s="1122">
        <v>-1934</v>
      </c>
      <c r="I9" s="1123">
        <v>-1840</v>
      </c>
      <c r="J9" s="1123">
        <v>-1813</v>
      </c>
      <c r="K9" s="995">
        <v>-2032</v>
      </c>
      <c r="L9" s="877"/>
    </row>
    <row r="10" spans="1:12" ht="12" customHeight="1">
      <c r="A10" s="712"/>
      <c r="B10" s="820" t="s">
        <v>415</v>
      </c>
      <c r="C10" s="1122">
        <v>-161</v>
      </c>
      <c r="D10" s="1123">
        <v>7</v>
      </c>
      <c r="E10" s="840">
        <v>0</v>
      </c>
      <c r="F10" s="995">
        <v>-33</v>
      </c>
      <c r="H10" s="1122">
        <v>-123</v>
      </c>
      <c r="I10" s="840">
        <v>0</v>
      </c>
      <c r="J10" s="840">
        <v>0</v>
      </c>
      <c r="K10" s="840">
        <v>0</v>
      </c>
      <c r="L10" s="877"/>
    </row>
    <row r="11" spans="1:12" ht="12" customHeight="1">
      <c r="A11" s="712"/>
      <c r="B11" s="1097" t="s">
        <v>416</v>
      </c>
      <c r="C11" s="1124">
        <v>-26</v>
      </c>
      <c r="D11" s="1125">
        <v>-17</v>
      </c>
      <c r="E11" s="1125">
        <v>-3</v>
      </c>
      <c r="F11" s="1126">
        <v>-9</v>
      </c>
      <c r="H11" s="1124">
        <v>-2</v>
      </c>
      <c r="I11" s="1125">
        <v>6</v>
      </c>
      <c r="J11" s="1125">
        <v>-1</v>
      </c>
      <c r="K11" s="1126">
        <v>2</v>
      </c>
      <c r="L11" s="877"/>
    </row>
    <row r="12" spans="1:12" ht="12" customHeight="1">
      <c r="A12" s="712"/>
      <c r="B12" s="1099" t="s">
        <v>561</v>
      </c>
      <c r="C12" s="1127">
        <v>-2090</v>
      </c>
      <c r="D12" s="1128">
        <v>-1916</v>
      </c>
      <c r="E12" s="1128">
        <v>-1903</v>
      </c>
      <c r="F12" s="1129">
        <v>-1999</v>
      </c>
      <c r="H12" s="1127">
        <v>-2059</v>
      </c>
      <c r="I12" s="1128">
        <v>-1834</v>
      </c>
      <c r="J12" s="1128">
        <v>-1814</v>
      </c>
      <c r="K12" s="1129">
        <v>-2030</v>
      </c>
      <c r="L12" s="918"/>
    </row>
    <row r="13" spans="1:12" ht="12" customHeight="1">
      <c r="A13" s="712"/>
      <c r="B13" s="833" t="s">
        <v>697</v>
      </c>
      <c r="C13" s="841">
        <v>0</v>
      </c>
      <c r="D13" s="843">
        <v>0</v>
      </c>
      <c r="E13" s="843">
        <v>0</v>
      </c>
      <c r="F13" s="843">
        <v>0</v>
      </c>
      <c r="H13" s="1130">
        <v>-1</v>
      </c>
      <c r="I13" s="1131">
        <v>2</v>
      </c>
      <c r="J13" s="1131">
        <v>0</v>
      </c>
      <c r="K13" s="1132">
        <v>-1</v>
      </c>
      <c r="L13" s="877"/>
    </row>
    <row r="14" spans="1:12" ht="12" customHeight="1">
      <c r="A14" s="712"/>
      <c r="B14" s="926" t="s">
        <v>699</v>
      </c>
      <c r="C14" s="1133">
        <v>517</v>
      </c>
      <c r="D14" s="1134">
        <v>935</v>
      </c>
      <c r="E14" s="1134">
        <v>1116</v>
      </c>
      <c r="F14" s="998">
        <v>1329</v>
      </c>
      <c r="H14" s="1133">
        <v>-23</v>
      </c>
      <c r="I14" s="1134">
        <v>854</v>
      </c>
      <c r="J14" s="1134">
        <v>929</v>
      </c>
      <c r="K14" s="998">
        <v>1538</v>
      </c>
      <c r="L14" s="877"/>
    </row>
    <row r="15" spans="1:12" ht="12" customHeight="1">
      <c r="A15" s="712"/>
      <c r="B15" s="820" t="s">
        <v>642</v>
      </c>
      <c r="C15" s="1122">
        <v>-46</v>
      </c>
      <c r="D15" s="1123">
        <v>-43</v>
      </c>
      <c r="E15" s="1123">
        <v>-44</v>
      </c>
      <c r="F15" s="995">
        <v>10</v>
      </c>
      <c r="H15" s="1122">
        <v>-23</v>
      </c>
      <c r="I15" s="1123">
        <v>23</v>
      </c>
      <c r="J15" s="1123">
        <v>-77</v>
      </c>
      <c r="K15" s="995">
        <v>-25</v>
      </c>
      <c r="L15" s="877"/>
    </row>
    <row r="16" spans="1:12" s="579" customFormat="1" ht="12" customHeight="1">
      <c r="A16" s="999"/>
      <c r="B16" s="823" t="s">
        <v>700</v>
      </c>
      <c r="C16" s="1135">
        <v>471</v>
      </c>
      <c r="D16" s="1136">
        <v>892</v>
      </c>
      <c r="E16" s="1136">
        <v>1072</v>
      </c>
      <c r="F16" s="1137">
        <v>1339</v>
      </c>
      <c r="G16" s="873"/>
      <c r="H16" s="1135">
        <v>-46</v>
      </c>
      <c r="I16" s="1136">
        <v>877</v>
      </c>
      <c r="J16" s="1136">
        <v>852</v>
      </c>
      <c r="K16" s="1137">
        <v>1513</v>
      </c>
      <c r="L16" s="918"/>
    </row>
    <row r="17" spans="1:12" ht="12.5">
      <c r="A17" s="712"/>
      <c r="B17" s="820" t="s">
        <v>567</v>
      </c>
      <c r="C17" s="1122">
        <v>247</v>
      </c>
      <c r="D17" s="1123">
        <v>652</v>
      </c>
      <c r="E17" s="1123">
        <v>715</v>
      </c>
      <c r="F17" s="995">
        <v>899</v>
      </c>
      <c r="H17" s="1122">
        <v>-149</v>
      </c>
      <c r="I17" s="1123">
        <v>580</v>
      </c>
      <c r="J17" s="1123">
        <v>562</v>
      </c>
      <c r="K17" s="995">
        <v>1048</v>
      </c>
      <c r="L17" s="877"/>
    </row>
    <row r="18" spans="1:12" ht="12" customHeight="1">
      <c r="A18" s="712"/>
      <c r="B18" s="926"/>
      <c r="C18" s="1085"/>
      <c r="D18" s="1138"/>
      <c r="E18" s="1138"/>
      <c r="F18" s="1086"/>
      <c r="H18" s="1085"/>
      <c r="I18" s="1138"/>
      <c r="J18" s="1138"/>
      <c r="K18" s="1086"/>
      <c r="L18" s="877"/>
    </row>
    <row r="19" spans="1:12" s="579" customFormat="1" ht="12" customHeight="1">
      <c r="A19" s="999"/>
      <c r="B19" s="1101" t="s">
        <v>645</v>
      </c>
      <c r="C19" s="1096" t="s">
        <v>246</v>
      </c>
      <c r="D19" s="1096" t="s">
        <v>246</v>
      </c>
      <c r="E19" s="1096" t="s">
        <v>246</v>
      </c>
      <c r="F19" s="991" t="s">
        <v>246</v>
      </c>
      <c r="G19" s="873"/>
      <c r="H19" s="1096" t="s">
        <v>246</v>
      </c>
      <c r="I19" s="1096" t="s">
        <v>246</v>
      </c>
      <c r="J19" s="1096" t="s">
        <v>246</v>
      </c>
      <c r="K19" s="991" t="s">
        <v>246</v>
      </c>
      <c r="L19" s="1118"/>
    </row>
    <row r="20" spans="1:12" s="579" customFormat="1" ht="12.5">
      <c r="A20" s="999"/>
      <c r="B20" s="820" t="s">
        <v>654</v>
      </c>
      <c r="C20" s="870">
        <v>69.7</v>
      </c>
      <c r="D20" s="1139">
        <v>64.5</v>
      </c>
      <c r="E20" s="1139">
        <v>66.599999999999994</v>
      </c>
      <c r="F20" s="1140">
        <v>64.599999999999994</v>
      </c>
      <c r="G20" s="873"/>
      <c r="H20" s="870">
        <v>62.7</v>
      </c>
      <c r="I20" s="1139">
        <v>62.3</v>
      </c>
      <c r="J20" s="1139">
        <v>59.1</v>
      </c>
      <c r="K20" s="1140">
        <v>63.1</v>
      </c>
      <c r="L20" s="1118"/>
    </row>
    <row r="21" spans="1:12" s="579" customFormat="1" ht="12" customHeight="1">
      <c r="A21" s="999"/>
      <c r="B21" s="820" t="s">
        <v>655</v>
      </c>
      <c r="C21" s="872">
        <v>6.8</v>
      </c>
      <c r="D21" s="894">
        <v>6.7</v>
      </c>
      <c r="E21" s="894">
        <v>6.6</v>
      </c>
      <c r="F21" s="1140">
        <v>7.6</v>
      </c>
      <c r="G21" s="873"/>
      <c r="H21" s="872">
        <v>7.3</v>
      </c>
      <c r="I21" s="894">
        <v>9.5</v>
      </c>
      <c r="J21" s="894">
        <v>9</v>
      </c>
      <c r="K21" s="1140">
        <v>9.1</v>
      </c>
      <c r="L21" s="1118"/>
    </row>
    <row r="22" spans="1:12" s="579" customFormat="1" ht="12" customHeight="1">
      <c r="A22" s="999"/>
      <c r="B22" s="820" t="s">
        <v>88</v>
      </c>
      <c r="C22" s="872">
        <v>47.9</v>
      </c>
      <c r="D22" s="894">
        <v>44.8</v>
      </c>
      <c r="E22" s="894">
        <v>41.7</v>
      </c>
      <c r="F22" s="1140">
        <v>40.4</v>
      </c>
      <c r="G22" s="873"/>
      <c r="H22" s="872">
        <v>38.9</v>
      </c>
      <c r="I22" s="894">
        <v>36.299999999999997</v>
      </c>
      <c r="J22" s="894">
        <v>35.1</v>
      </c>
      <c r="K22" s="1140">
        <v>30.7</v>
      </c>
      <c r="L22" s="1118"/>
    </row>
    <row r="23" spans="1:12" ht="12.5">
      <c r="A23" s="712"/>
      <c r="B23" s="1141" t="s">
        <v>118</v>
      </c>
      <c r="C23" s="892">
        <v>124.4</v>
      </c>
      <c r="D23" s="1142">
        <v>116</v>
      </c>
      <c r="E23" s="1142">
        <v>114.9</v>
      </c>
      <c r="F23" s="1143">
        <v>112.6</v>
      </c>
      <c r="H23" s="892">
        <v>108.9</v>
      </c>
      <c r="I23" s="1142">
        <v>108.1</v>
      </c>
      <c r="J23" s="1142">
        <v>103.2</v>
      </c>
      <c r="K23" s="1143">
        <v>102.9</v>
      </c>
      <c r="L23" s="877"/>
    </row>
    <row r="24" spans="1:12" ht="13.5" customHeight="1">
      <c r="A24" s="712"/>
      <c r="B24" s="820" t="s">
        <v>450</v>
      </c>
      <c r="C24" s="872">
        <v>166.1</v>
      </c>
      <c r="D24" s="894">
        <v>185.8</v>
      </c>
      <c r="E24" s="894">
        <v>197.2</v>
      </c>
      <c r="F24" s="1144">
        <v>195.3</v>
      </c>
      <c r="H24" s="872">
        <v>174.5</v>
      </c>
      <c r="I24" s="894">
        <v>155.30000000000001</v>
      </c>
      <c r="J24" s="894">
        <v>165</v>
      </c>
      <c r="K24" s="1144">
        <v>137.6</v>
      </c>
      <c r="L24" s="877"/>
    </row>
    <row r="25" spans="1:12" ht="12" customHeight="1">
      <c r="A25" s="712"/>
      <c r="B25" s="820" t="s">
        <v>701</v>
      </c>
      <c r="C25" s="872">
        <v>291.60000000000002</v>
      </c>
      <c r="D25" s="894">
        <v>256.7</v>
      </c>
      <c r="E25" s="894">
        <v>251.4</v>
      </c>
      <c r="F25" s="1144">
        <v>248.9</v>
      </c>
      <c r="H25" s="872">
        <v>255.1</v>
      </c>
      <c r="I25" s="894">
        <v>280.39999999999998</v>
      </c>
      <c r="J25" s="894">
        <v>264.8</v>
      </c>
      <c r="K25" s="1144">
        <v>256.5</v>
      </c>
      <c r="L25" s="877"/>
    </row>
    <row r="26" spans="1:12" ht="19" customHeight="1">
      <c r="A26" s="712"/>
      <c r="B26" s="820" t="s">
        <v>451</v>
      </c>
      <c r="C26" s="872">
        <v>190.4</v>
      </c>
      <c r="D26" s="894">
        <v>210.8</v>
      </c>
      <c r="E26" s="894">
        <v>211.7</v>
      </c>
      <c r="F26" s="1144">
        <v>225.1</v>
      </c>
      <c r="H26" s="872">
        <v>202.5</v>
      </c>
      <c r="I26" s="894">
        <v>237.2</v>
      </c>
      <c r="J26" s="894">
        <v>231.1</v>
      </c>
      <c r="K26" s="1144">
        <v>243.8</v>
      </c>
      <c r="L26" s="877"/>
    </row>
    <row r="27" spans="1:12" ht="12.5">
      <c r="A27" s="712"/>
      <c r="B27" s="820" t="s">
        <v>446</v>
      </c>
      <c r="C27" s="872">
        <v>111.1</v>
      </c>
      <c r="D27" s="894">
        <v>134.69999999999999</v>
      </c>
      <c r="E27" s="894">
        <v>139.80000000000001</v>
      </c>
      <c r="F27" s="1144">
        <v>129.80000000000001</v>
      </c>
      <c r="H27" s="872">
        <v>102.3</v>
      </c>
      <c r="I27" s="894">
        <v>134.6</v>
      </c>
      <c r="J27" s="894">
        <v>122.1</v>
      </c>
      <c r="K27" s="1144">
        <v>124.3</v>
      </c>
      <c r="L27" s="877"/>
    </row>
    <row r="28" spans="1:12" ht="12" customHeight="1">
      <c r="A28" s="712"/>
      <c r="B28" s="820" t="s">
        <v>276</v>
      </c>
      <c r="C28" s="872">
        <v>140.5</v>
      </c>
      <c r="D28" s="894">
        <v>139.80000000000001</v>
      </c>
      <c r="E28" s="894">
        <v>151.30000000000001</v>
      </c>
      <c r="F28" s="1144">
        <v>151.1</v>
      </c>
      <c r="H28" s="872">
        <v>132.69999999999999</v>
      </c>
      <c r="I28" s="894">
        <v>154.19999999999999</v>
      </c>
      <c r="J28" s="894">
        <v>142.9</v>
      </c>
      <c r="K28" s="1144">
        <v>137.30000000000001</v>
      </c>
      <c r="L28" s="877"/>
    </row>
    <row r="29" spans="1:12" ht="12" customHeight="1">
      <c r="A29" s="712"/>
      <c r="B29" s="820" t="s">
        <v>658</v>
      </c>
      <c r="C29" s="872">
        <v>279</v>
      </c>
      <c r="D29" s="894">
        <v>249.4</v>
      </c>
      <c r="E29" s="894">
        <v>241.8</v>
      </c>
      <c r="F29" s="1144">
        <v>241.5</v>
      </c>
      <c r="H29" s="872">
        <v>249.7</v>
      </c>
      <c r="I29" s="894">
        <v>268.3</v>
      </c>
      <c r="J29" s="894">
        <v>254.5</v>
      </c>
      <c r="K29" s="1144">
        <v>246.7</v>
      </c>
      <c r="L29" s="877"/>
    </row>
    <row r="30" spans="1:12" ht="12" customHeight="1">
      <c r="A30" s="712"/>
      <c r="B30" s="820" t="s">
        <v>698</v>
      </c>
      <c r="C30" s="872">
        <v>198.8</v>
      </c>
      <c r="D30" s="894">
        <v>194.2</v>
      </c>
      <c r="E30" s="894">
        <v>203.3</v>
      </c>
      <c r="F30" s="1144">
        <v>200.4</v>
      </c>
      <c r="H30" s="872">
        <v>197.3</v>
      </c>
      <c r="I30" s="894">
        <v>201.1</v>
      </c>
      <c r="J30" s="894">
        <v>197.2</v>
      </c>
      <c r="K30" s="1144">
        <v>198</v>
      </c>
      <c r="L30" s="877"/>
    </row>
    <row r="31" spans="1:12" ht="12" customHeight="1">
      <c r="B31" s="820" t="s">
        <v>647</v>
      </c>
      <c r="C31" s="872">
        <v>29.3</v>
      </c>
      <c r="D31" s="894">
        <v>28.4</v>
      </c>
      <c r="E31" s="894">
        <v>29.7</v>
      </c>
      <c r="F31" s="1144">
        <v>29.6</v>
      </c>
      <c r="H31" s="872">
        <v>29</v>
      </c>
      <c r="I31" s="894">
        <v>29</v>
      </c>
      <c r="J31" s="894">
        <v>28.7</v>
      </c>
      <c r="K31" s="1144">
        <v>28.9</v>
      </c>
      <c r="L31" s="877"/>
    </row>
    <row r="32" spans="1:12" ht="12" customHeight="1">
      <c r="A32" s="712"/>
      <c r="B32" s="820"/>
      <c r="C32" s="820"/>
      <c r="D32" s="1008"/>
      <c r="E32" s="1008"/>
      <c r="F32" s="856"/>
      <c r="H32" s="820"/>
      <c r="I32" s="1008"/>
      <c r="J32" s="1008"/>
      <c r="K32" s="856"/>
      <c r="L32" s="877"/>
    </row>
    <row r="33" spans="1:12" ht="12" customHeight="1">
      <c r="A33" s="712"/>
      <c r="B33" s="1101" t="s">
        <v>568</v>
      </c>
      <c r="C33" s="833"/>
      <c r="D33" s="1145"/>
      <c r="E33" s="1145"/>
      <c r="F33" s="1001"/>
      <c r="H33" s="833"/>
      <c r="I33" s="1145"/>
      <c r="J33" s="1145"/>
      <c r="K33" s="1001"/>
      <c r="L33" s="820"/>
    </row>
    <row r="34" spans="1:12" ht="12" customHeight="1">
      <c r="B34" s="1105" t="s">
        <v>643</v>
      </c>
      <c r="C34" s="1146">
        <v>3.4000000000000002E-2</v>
      </c>
      <c r="D34" s="1147">
        <v>8.8000000000000009E-2</v>
      </c>
      <c r="E34" s="1147">
        <v>9.6000000000000002E-2</v>
      </c>
      <c r="F34" s="1148">
        <v>0.12</v>
      </c>
      <c r="H34" s="1149">
        <v>-2.1000000000000001E-2</v>
      </c>
      <c r="I34" s="1147">
        <v>0.08</v>
      </c>
      <c r="J34" s="1147">
        <v>7.6999999999999999E-2</v>
      </c>
      <c r="K34" s="1148">
        <v>0.14400000000000002</v>
      </c>
      <c r="L34" s="1148"/>
    </row>
    <row r="35" spans="1:12" ht="12" customHeight="1">
      <c r="B35" s="856" t="s">
        <v>644</v>
      </c>
      <c r="C35" s="982">
        <v>29.3</v>
      </c>
      <c r="D35" s="894">
        <v>29.5</v>
      </c>
      <c r="E35" s="894">
        <v>29.9</v>
      </c>
      <c r="F35" s="1144">
        <v>30</v>
      </c>
      <c r="H35" s="982">
        <v>28.9</v>
      </c>
      <c r="I35" s="894">
        <v>28.8</v>
      </c>
      <c r="J35" s="894">
        <v>29</v>
      </c>
      <c r="K35" s="1144">
        <v>29.1</v>
      </c>
      <c r="L35" s="877"/>
    </row>
    <row r="36" spans="1:12" ht="12" customHeight="1">
      <c r="B36" s="856" t="s">
        <v>571</v>
      </c>
      <c r="C36" s="1150">
        <v>0.8</v>
      </c>
      <c r="D36" s="1151">
        <v>0.67</v>
      </c>
      <c r="E36" s="1151">
        <v>0.63</v>
      </c>
      <c r="F36" s="1152">
        <v>0.6</v>
      </c>
      <c r="H36" s="1150">
        <v>1.01</v>
      </c>
      <c r="I36" s="1151">
        <v>0.68</v>
      </c>
      <c r="J36" s="1151">
        <v>0.66</v>
      </c>
      <c r="K36" s="1152">
        <v>0.57000000000000006</v>
      </c>
      <c r="L36" s="1152"/>
    </row>
    <row r="37" spans="1:12" ht="12" customHeight="1">
      <c r="B37" s="856" t="s">
        <v>572</v>
      </c>
      <c r="C37" s="863">
        <v>15</v>
      </c>
      <c r="D37" s="1153">
        <v>15</v>
      </c>
      <c r="E37" s="1153">
        <v>15</v>
      </c>
      <c r="F37" s="1154">
        <v>-4</v>
      </c>
      <c r="H37" s="863">
        <v>8</v>
      </c>
      <c r="I37" s="1153">
        <v>-8</v>
      </c>
      <c r="J37" s="1153">
        <v>30</v>
      </c>
      <c r="K37" s="1154">
        <v>10</v>
      </c>
      <c r="L37" s="877"/>
    </row>
    <row r="38" spans="1:12" ht="12" customHeight="1">
      <c r="A38" s="712"/>
      <c r="B38" s="1109"/>
      <c r="C38" s="1155"/>
      <c r="D38" s="1156"/>
      <c r="E38" s="1156"/>
      <c r="F38" s="1155"/>
      <c r="L38" s="1155"/>
    </row>
    <row r="39" spans="1:12" ht="12.5">
      <c r="B39" s="856"/>
      <c r="C39" s="1110"/>
      <c r="D39" s="1111"/>
      <c r="E39" s="1111"/>
      <c r="F39" s="1110"/>
      <c r="H39" s="1094"/>
      <c r="I39" s="1095"/>
      <c r="J39" s="1095"/>
      <c r="K39" s="1094"/>
      <c r="L39" s="1110"/>
    </row>
    <row r="40" spans="1:12" ht="12" customHeight="1">
      <c r="B40" s="849" t="s">
        <v>659</v>
      </c>
      <c r="C40" s="1096" t="s">
        <v>6</v>
      </c>
      <c r="D40" s="1096" t="s">
        <v>6</v>
      </c>
      <c r="E40" s="1096" t="s">
        <v>6</v>
      </c>
      <c r="F40" s="991" t="s">
        <v>6</v>
      </c>
      <c r="H40" s="1096" t="s">
        <v>6</v>
      </c>
      <c r="I40" s="1096" t="s">
        <v>6</v>
      </c>
      <c r="J40" s="1096" t="s">
        <v>6</v>
      </c>
      <c r="K40" s="991" t="s">
        <v>6</v>
      </c>
      <c r="L40" s="1118"/>
    </row>
    <row r="41" spans="1:12" ht="12" customHeight="1">
      <c r="B41" s="1157" t="s">
        <v>660</v>
      </c>
      <c r="C41" s="1158">
        <v>934</v>
      </c>
      <c r="D41" s="1159">
        <v>1180</v>
      </c>
      <c r="E41" s="1159">
        <v>1149</v>
      </c>
      <c r="F41" s="1160">
        <v>1404</v>
      </c>
      <c r="H41" s="1158">
        <v>724</v>
      </c>
      <c r="I41" s="1159">
        <v>1147</v>
      </c>
      <c r="J41" s="1159">
        <v>1186</v>
      </c>
      <c r="K41" s="1160">
        <v>1788</v>
      </c>
      <c r="L41" s="820"/>
    </row>
    <row r="42" spans="1:12" ht="12" customHeight="1">
      <c r="B42" s="906" t="s">
        <v>661</v>
      </c>
      <c r="C42" s="1161">
        <v>604</v>
      </c>
      <c r="D42" s="1162">
        <v>692</v>
      </c>
      <c r="E42" s="1162">
        <v>696</v>
      </c>
      <c r="F42" s="1163">
        <v>883</v>
      </c>
      <c r="H42" s="1161">
        <v>431</v>
      </c>
      <c r="I42" s="1162">
        <v>675</v>
      </c>
      <c r="J42" s="1162">
        <v>563</v>
      </c>
      <c r="K42" s="1163">
        <v>704</v>
      </c>
      <c r="L42" s="820"/>
    </row>
    <row r="43" spans="1:12" ht="12" customHeight="1">
      <c r="B43" s="823" t="s">
        <v>662</v>
      </c>
      <c r="C43" s="1164">
        <v>1538</v>
      </c>
      <c r="D43" s="1136">
        <v>1872</v>
      </c>
      <c r="E43" s="1136">
        <v>1845</v>
      </c>
      <c r="F43" s="1137">
        <v>2287</v>
      </c>
      <c r="H43" s="1164">
        <v>1155</v>
      </c>
      <c r="I43" s="1136">
        <v>1822</v>
      </c>
      <c r="J43" s="1136">
        <v>1749</v>
      </c>
      <c r="K43" s="1137">
        <v>2492</v>
      </c>
      <c r="L43" s="926"/>
    </row>
    <row r="44" spans="1:12" ht="12" customHeight="1">
      <c r="B44" s="914" t="s">
        <v>663</v>
      </c>
      <c r="C44" s="1165">
        <v>189</v>
      </c>
      <c r="D44" s="1123">
        <v>186</v>
      </c>
      <c r="E44" s="1123">
        <v>138</v>
      </c>
      <c r="F44" s="995">
        <v>148</v>
      </c>
      <c r="H44" s="1165">
        <v>171</v>
      </c>
      <c r="I44" s="1123">
        <v>80</v>
      </c>
      <c r="J44" s="1123">
        <v>130</v>
      </c>
      <c r="K44" s="995">
        <v>212</v>
      </c>
      <c r="L44" s="820"/>
    </row>
    <row r="45" spans="1:12" ht="12" customHeight="1">
      <c r="B45" s="914" t="s">
        <v>664</v>
      </c>
      <c r="C45" s="1165">
        <v>98</v>
      </c>
      <c r="D45" s="1123">
        <v>64</v>
      </c>
      <c r="E45" s="1123">
        <v>121</v>
      </c>
      <c r="F45" s="995">
        <v>68</v>
      </c>
      <c r="H45" s="1165">
        <v>38</v>
      </c>
      <c r="I45" s="1123">
        <v>62</v>
      </c>
      <c r="J45" s="1123">
        <v>69</v>
      </c>
      <c r="K45" s="995">
        <v>50</v>
      </c>
      <c r="L45" s="820"/>
    </row>
    <row r="46" spans="1:12" ht="12" customHeight="1">
      <c r="B46" s="917" t="s">
        <v>665</v>
      </c>
      <c r="C46" s="1166">
        <v>327</v>
      </c>
      <c r="D46" s="1131">
        <v>344</v>
      </c>
      <c r="E46" s="1131">
        <v>420</v>
      </c>
      <c r="F46" s="1132">
        <v>401</v>
      </c>
      <c r="H46" s="1166">
        <v>301</v>
      </c>
      <c r="I46" s="1131">
        <v>233</v>
      </c>
      <c r="J46" s="1131">
        <v>273</v>
      </c>
      <c r="K46" s="1132">
        <v>341</v>
      </c>
      <c r="L46" s="820"/>
    </row>
    <row r="47" spans="1:12" ht="12" customHeight="1">
      <c r="B47" s="920" t="s">
        <v>702</v>
      </c>
      <c r="C47" s="1164">
        <v>614</v>
      </c>
      <c r="D47" s="1136">
        <v>594</v>
      </c>
      <c r="E47" s="1136">
        <v>679</v>
      </c>
      <c r="F47" s="1137">
        <v>617</v>
      </c>
      <c r="H47" s="1164">
        <v>510</v>
      </c>
      <c r="I47" s="1136">
        <v>375</v>
      </c>
      <c r="J47" s="1136">
        <v>472</v>
      </c>
      <c r="K47" s="1137">
        <v>603</v>
      </c>
      <c r="L47" s="926"/>
    </row>
    <row r="48" spans="1:12" ht="12" customHeight="1">
      <c r="B48" s="914" t="s">
        <v>648</v>
      </c>
      <c r="C48" s="1165">
        <v>45</v>
      </c>
      <c r="D48" s="1123">
        <v>-21</v>
      </c>
      <c r="E48" s="1123">
        <v>87</v>
      </c>
      <c r="F48" s="995">
        <v>42</v>
      </c>
      <c r="H48" s="1165">
        <v>-23</v>
      </c>
      <c r="I48" s="1123">
        <v>103</v>
      </c>
      <c r="J48" s="1123">
        <v>100</v>
      </c>
      <c r="K48" s="995">
        <v>33</v>
      </c>
      <c r="L48" s="820"/>
    </row>
    <row r="49" spans="2:12" ht="12" customHeight="1">
      <c r="B49" s="917" t="s">
        <v>649</v>
      </c>
      <c r="C49" s="1166">
        <v>410</v>
      </c>
      <c r="D49" s="1131">
        <v>406</v>
      </c>
      <c r="E49" s="1131">
        <v>408</v>
      </c>
      <c r="F49" s="1132">
        <v>382</v>
      </c>
      <c r="H49" s="1166">
        <v>395</v>
      </c>
      <c r="I49" s="1131">
        <v>386</v>
      </c>
      <c r="J49" s="1131">
        <v>422</v>
      </c>
      <c r="K49" s="1132">
        <v>441</v>
      </c>
      <c r="L49" s="820"/>
    </row>
    <row r="50" spans="2:12" ht="12" customHeight="1">
      <c r="B50" s="906" t="s">
        <v>703</v>
      </c>
      <c r="C50" s="1166">
        <v>455</v>
      </c>
      <c r="D50" s="1131">
        <v>385</v>
      </c>
      <c r="E50" s="1131">
        <v>495</v>
      </c>
      <c r="F50" s="1132">
        <v>424</v>
      </c>
      <c r="H50" s="1166">
        <v>372</v>
      </c>
      <c r="I50" s="1131">
        <v>489</v>
      </c>
      <c r="J50" s="1131">
        <v>522</v>
      </c>
      <c r="K50" s="1132">
        <v>474</v>
      </c>
      <c r="L50" s="820"/>
    </row>
    <row r="51" spans="2:12" ht="12" customHeight="1">
      <c r="B51" s="926" t="s">
        <v>668</v>
      </c>
      <c r="C51" s="1167">
        <v>1069</v>
      </c>
      <c r="D51" s="1134">
        <v>979</v>
      </c>
      <c r="E51" s="1134">
        <v>1174</v>
      </c>
      <c r="F51" s="998">
        <v>1041</v>
      </c>
      <c r="H51" s="1167">
        <v>882</v>
      </c>
      <c r="I51" s="1134">
        <v>864</v>
      </c>
      <c r="J51" s="1134">
        <v>994</v>
      </c>
      <c r="K51" s="998">
        <v>1077</v>
      </c>
      <c r="L51" s="820"/>
    </row>
    <row r="52" spans="2:12" ht="12" customHeight="1">
      <c r="B52" s="823" t="s">
        <v>412</v>
      </c>
      <c r="C52" s="1168">
        <v>2607</v>
      </c>
      <c r="D52" s="1169">
        <v>2851</v>
      </c>
      <c r="E52" s="1169">
        <v>3019</v>
      </c>
      <c r="F52" s="1170">
        <v>3328</v>
      </c>
      <c r="H52" s="1168">
        <v>2037</v>
      </c>
      <c r="I52" s="1169">
        <v>2686</v>
      </c>
      <c r="J52" s="1169">
        <v>2743</v>
      </c>
      <c r="K52" s="1170">
        <v>3569</v>
      </c>
      <c r="L52" s="926"/>
    </row>
    <row r="53" spans="2:12" ht="12" customHeight="1">
      <c r="B53" s="856"/>
      <c r="C53" s="1110"/>
      <c r="D53" s="1111"/>
      <c r="E53" s="1111"/>
      <c r="F53" s="1110"/>
      <c r="H53" s="1110"/>
      <c r="I53" s="1111"/>
      <c r="J53" s="1111"/>
      <c r="K53" s="1110"/>
      <c r="L53" s="1110"/>
    </row>
    <row r="55" spans="2:12" ht="12" customHeight="1">
      <c r="H55" s="1085"/>
      <c r="I55" s="1138"/>
      <c r="J55" s="1138"/>
      <c r="K55" s="1086"/>
    </row>
  </sheetData>
  <pageMargins left="0.74803149606299213" right="0.74803149606299213" top="0.98425196850393704" bottom="0.98425196850393704" header="0.51181102362204722" footer="0.51181102362204722"/>
  <pageSetup paperSize="9" scale="49" orientation="portrait" horizontalDpi="300" verticalDpi="300" r:id="rId1"/>
  <headerFooter>
    <oddFooter>&amp;C_x000D_&amp;1#&amp;"Calibri"&amp;10&amp;K000000 Restricted - Internal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E535D-0D08-4545-8AFB-715222EF4746}">
  <sheetPr>
    <pageSetUpPr fitToPage="1"/>
  </sheetPr>
  <dimension ref="A2:L30"/>
  <sheetViews>
    <sheetView showGridLines="0" zoomScaleNormal="100" workbookViewId="0"/>
  </sheetViews>
  <sheetFormatPr defaultColWidth="9" defaultRowHeight="12" customHeight="1"/>
  <cols>
    <col min="1" max="1" width="7.54296875" style="545" customWidth="1"/>
    <col min="2" max="2" width="35.81640625" style="545" customWidth="1"/>
    <col min="3" max="6" width="8.26953125" style="545" customWidth="1"/>
    <col min="7" max="7" width="1.81640625" style="873" customWidth="1"/>
    <col min="8" max="11" width="8.26953125" style="545" customWidth="1"/>
    <col min="12" max="12" width="2.7265625" style="873" customWidth="1"/>
    <col min="13" max="225" width="8" style="545" customWidth="1"/>
    <col min="226" max="16384" width="9" style="545"/>
  </cols>
  <sheetData>
    <row r="2" spans="1:12" ht="15.5">
      <c r="B2" s="1093" t="s">
        <v>11</v>
      </c>
      <c r="C2" s="1094"/>
      <c r="D2" s="1094"/>
      <c r="E2" s="1094"/>
      <c r="F2" s="1094"/>
      <c r="H2" s="1094"/>
      <c r="I2" s="1094"/>
      <c r="J2" s="1094"/>
      <c r="K2" s="1094"/>
    </row>
    <row r="3" spans="1:12" ht="12" customHeight="1">
      <c r="B3" s="1049"/>
      <c r="C3" s="1114" t="s">
        <v>17</v>
      </c>
      <c r="D3" s="1114" t="s">
        <v>18</v>
      </c>
      <c r="E3" s="1114" t="s">
        <v>19</v>
      </c>
      <c r="F3" s="1114" t="s">
        <v>20</v>
      </c>
      <c r="H3" s="1114" t="s">
        <v>21</v>
      </c>
      <c r="I3" s="1114" t="s">
        <v>681</v>
      </c>
      <c r="J3" s="1114" t="s">
        <v>682</v>
      </c>
      <c r="K3" s="1114" t="s">
        <v>683</v>
      </c>
    </row>
    <row r="4" spans="1:12" ht="13.5" customHeight="1">
      <c r="B4" s="849" t="s">
        <v>605</v>
      </c>
      <c r="C4" s="1096" t="s">
        <v>6</v>
      </c>
      <c r="D4" s="1096" t="s">
        <v>6</v>
      </c>
      <c r="E4" s="1096" t="s">
        <v>6</v>
      </c>
      <c r="F4" s="1096" t="s">
        <v>6</v>
      </c>
      <c r="H4" s="1096" t="s">
        <v>6</v>
      </c>
      <c r="I4" s="1096" t="s">
        <v>6</v>
      </c>
      <c r="J4" s="1096" t="s">
        <v>6</v>
      </c>
      <c r="K4" s="1096" t="s">
        <v>6</v>
      </c>
    </row>
    <row r="5" spans="1:12" ht="13.5" customHeight="1">
      <c r="B5" s="814" t="s">
        <v>22</v>
      </c>
      <c r="C5" s="1119">
        <v>678</v>
      </c>
      <c r="D5" s="1121">
        <v>647</v>
      </c>
      <c r="E5" s="1121">
        <v>646</v>
      </c>
      <c r="F5" s="1121">
        <v>688</v>
      </c>
      <c r="H5" s="1119">
        <v>686</v>
      </c>
      <c r="I5" s="1121">
        <v>662</v>
      </c>
      <c r="J5" s="1121">
        <v>622</v>
      </c>
      <c r="K5" s="1121">
        <v>634</v>
      </c>
    </row>
    <row r="6" spans="1:12" ht="13.5" customHeight="1">
      <c r="B6" s="1097" t="s">
        <v>641</v>
      </c>
      <c r="C6" s="1124">
        <v>179</v>
      </c>
      <c r="D6" s="1126">
        <v>144</v>
      </c>
      <c r="E6" s="1126">
        <v>173</v>
      </c>
      <c r="F6" s="1126">
        <v>171</v>
      </c>
      <c r="H6" s="1124">
        <v>180</v>
      </c>
      <c r="I6" s="1126">
        <v>147</v>
      </c>
      <c r="J6" s="1126">
        <v>145</v>
      </c>
      <c r="K6" s="1126">
        <v>192</v>
      </c>
    </row>
    <row r="7" spans="1:12" ht="12" customHeight="1">
      <c r="B7" s="1099" t="s">
        <v>412</v>
      </c>
      <c r="C7" s="1127">
        <v>857</v>
      </c>
      <c r="D7" s="1129">
        <v>791</v>
      </c>
      <c r="E7" s="1129">
        <v>819</v>
      </c>
      <c r="F7" s="1129">
        <v>859</v>
      </c>
      <c r="H7" s="1127">
        <v>866</v>
      </c>
      <c r="I7" s="1129">
        <v>809</v>
      </c>
      <c r="J7" s="1129">
        <v>767</v>
      </c>
      <c r="K7" s="1129">
        <v>826</v>
      </c>
    </row>
    <row r="8" spans="1:12" ht="12.5">
      <c r="A8" s="712"/>
      <c r="B8" s="820" t="s">
        <v>559</v>
      </c>
      <c r="C8" s="1122">
        <v>-433</v>
      </c>
      <c r="D8" s="995">
        <v>-384</v>
      </c>
      <c r="E8" s="995">
        <v>-408</v>
      </c>
      <c r="F8" s="995">
        <v>-387</v>
      </c>
      <c r="H8" s="1122">
        <v>-418</v>
      </c>
      <c r="I8" s="995">
        <v>-404</v>
      </c>
      <c r="J8" s="995">
        <v>-401</v>
      </c>
      <c r="K8" s="995">
        <v>-427</v>
      </c>
    </row>
    <row r="9" spans="1:12" ht="12" customHeight="1">
      <c r="A9" s="712"/>
      <c r="B9" s="820" t="s">
        <v>415</v>
      </c>
      <c r="C9" s="876">
        <v>0</v>
      </c>
      <c r="D9" s="840">
        <v>0</v>
      </c>
      <c r="E9" s="840">
        <v>0</v>
      </c>
      <c r="F9" s="840">
        <v>0</v>
      </c>
      <c r="H9" s="876">
        <v>0</v>
      </c>
      <c r="I9" s="840">
        <v>0</v>
      </c>
      <c r="J9" s="840">
        <v>0</v>
      </c>
      <c r="K9" s="840">
        <v>0</v>
      </c>
    </row>
    <row r="10" spans="1:12" ht="12" customHeight="1">
      <c r="A10" s="712"/>
      <c r="B10" s="1097" t="s">
        <v>416</v>
      </c>
      <c r="C10" s="876">
        <v>0</v>
      </c>
      <c r="D10" s="1126">
        <v>-9</v>
      </c>
      <c r="E10" s="1126">
        <v>-2</v>
      </c>
      <c r="F10" s="1126">
        <v>-3</v>
      </c>
      <c r="H10" s="1124">
        <v>-2</v>
      </c>
      <c r="I10" s="840">
        <v>0</v>
      </c>
      <c r="J10" s="1126">
        <v>-4</v>
      </c>
      <c r="K10" s="840">
        <v>0</v>
      </c>
    </row>
    <row r="11" spans="1:12" ht="12" customHeight="1">
      <c r="A11" s="712"/>
      <c r="B11" s="1099" t="s">
        <v>561</v>
      </c>
      <c r="C11" s="1127">
        <v>-433</v>
      </c>
      <c r="D11" s="1129">
        <v>-393</v>
      </c>
      <c r="E11" s="1129">
        <v>-410</v>
      </c>
      <c r="F11" s="1129">
        <v>-390</v>
      </c>
      <c r="H11" s="1127">
        <v>-420</v>
      </c>
      <c r="I11" s="1129">
        <v>-404</v>
      </c>
      <c r="J11" s="1129">
        <v>-405</v>
      </c>
      <c r="K11" s="1129">
        <v>-427</v>
      </c>
    </row>
    <row r="12" spans="1:12" ht="12" customHeight="1">
      <c r="A12" s="712"/>
      <c r="B12" s="833" t="s">
        <v>607</v>
      </c>
      <c r="C12" s="841">
        <v>0</v>
      </c>
      <c r="D12" s="843">
        <v>0</v>
      </c>
      <c r="E12" s="843">
        <v>0</v>
      </c>
      <c r="F12" s="843">
        <v>0</v>
      </c>
      <c r="H12" s="841">
        <v>0</v>
      </c>
      <c r="I12" s="843">
        <v>0</v>
      </c>
      <c r="J12" s="843">
        <v>0</v>
      </c>
      <c r="K12" s="843">
        <v>0</v>
      </c>
    </row>
    <row r="13" spans="1:12" ht="12" customHeight="1">
      <c r="A13" s="712"/>
      <c r="B13" s="926" t="s">
        <v>419</v>
      </c>
      <c r="C13" s="1133">
        <v>424</v>
      </c>
      <c r="D13" s="998">
        <v>398</v>
      </c>
      <c r="E13" s="998">
        <v>409</v>
      </c>
      <c r="F13" s="998">
        <v>469</v>
      </c>
      <c r="H13" s="1133">
        <v>446</v>
      </c>
      <c r="I13" s="998">
        <v>405</v>
      </c>
      <c r="J13" s="998">
        <v>362</v>
      </c>
      <c r="K13" s="998">
        <v>399</v>
      </c>
    </row>
    <row r="14" spans="1:12" ht="12" customHeight="1">
      <c r="A14" s="712"/>
      <c r="B14" s="820" t="s">
        <v>420</v>
      </c>
      <c r="C14" s="1122">
        <v>-298</v>
      </c>
      <c r="D14" s="995">
        <v>-276</v>
      </c>
      <c r="E14" s="995">
        <v>-309</v>
      </c>
      <c r="F14" s="995">
        <v>-410</v>
      </c>
      <c r="H14" s="1122">
        <v>-449</v>
      </c>
      <c r="I14" s="995">
        <v>-404</v>
      </c>
      <c r="J14" s="995">
        <v>-264</v>
      </c>
      <c r="K14" s="995">
        <v>-321</v>
      </c>
    </row>
    <row r="15" spans="1:12" s="579" customFormat="1" ht="12" customHeight="1">
      <c r="A15" s="999"/>
      <c r="B15" s="823" t="s">
        <v>653</v>
      </c>
      <c r="C15" s="1135">
        <v>126</v>
      </c>
      <c r="D15" s="1137">
        <v>122</v>
      </c>
      <c r="E15" s="1137">
        <v>100</v>
      </c>
      <c r="F15" s="1137">
        <v>59</v>
      </c>
      <c r="G15" s="873"/>
      <c r="H15" s="1135">
        <v>-3</v>
      </c>
      <c r="I15" s="1137">
        <v>1</v>
      </c>
      <c r="J15" s="1137">
        <v>98</v>
      </c>
      <c r="K15" s="1137">
        <v>78</v>
      </c>
      <c r="L15" s="873"/>
    </row>
    <row r="16" spans="1:12" ht="12.5">
      <c r="A16" s="712"/>
      <c r="B16" s="820" t="s">
        <v>567</v>
      </c>
      <c r="C16" s="1122">
        <v>94</v>
      </c>
      <c r="D16" s="995">
        <v>89</v>
      </c>
      <c r="E16" s="995">
        <v>75</v>
      </c>
      <c r="F16" s="995">
        <v>44</v>
      </c>
      <c r="H16" s="1122">
        <v>-3</v>
      </c>
      <c r="I16" s="995">
        <v>3</v>
      </c>
      <c r="J16" s="995">
        <v>72</v>
      </c>
      <c r="K16" s="995">
        <v>59</v>
      </c>
    </row>
    <row r="17" spans="1:12" ht="12" customHeight="1">
      <c r="A17" s="712"/>
      <c r="B17" s="926"/>
      <c r="C17" s="1085"/>
      <c r="D17" s="1086"/>
      <c r="E17" s="1086"/>
      <c r="F17" s="1086"/>
      <c r="H17" s="1085"/>
      <c r="I17" s="1086"/>
      <c r="J17" s="1086"/>
      <c r="K17" s="1086"/>
    </row>
    <row r="18" spans="1:12" s="579" customFormat="1" ht="12" customHeight="1">
      <c r="A18" s="999"/>
      <c r="B18" s="1101" t="s">
        <v>645</v>
      </c>
      <c r="C18" s="1096" t="s">
        <v>246</v>
      </c>
      <c r="D18" s="991" t="s">
        <v>246</v>
      </c>
      <c r="E18" s="991" t="s">
        <v>246</v>
      </c>
      <c r="F18" s="991" t="s">
        <v>246</v>
      </c>
      <c r="G18" s="873"/>
      <c r="H18" s="1096" t="s">
        <v>246</v>
      </c>
      <c r="I18" s="991" t="s">
        <v>246</v>
      </c>
      <c r="J18" s="991" t="s">
        <v>246</v>
      </c>
      <c r="K18" s="991" t="s">
        <v>246</v>
      </c>
      <c r="L18" s="873"/>
    </row>
    <row r="19" spans="1:12" s="579" customFormat="1" ht="12.5">
      <c r="A19" s="999"/>
      <c r="B19" s="820" t="s">
        <v>654</v>
      </c>
      <c r="C19" s="870">
        <v>20</v>
      </c>
      <c r="D19" s="1171">
        <v>23.2</v>
      </c>
      <c r="E19" s="1171">
        <v>24.3</v>
      </c>
      <c r="F19" s="1171">
        <v>23.6</v>
      </c>
      <c r="G19" s="873"/>
      <c r="H19" s="870">
        <v>24.2</v>
      </c>
      <c r="I19" s="1171">
        <v>24.3</v>
      </c>
      <c r="J19" s="1171">
        <v>22.9</v>
      </c>
      <c r="K19" s="1171">
        <v>22.5</v>
      </c>
      <c r="L19" s="873"/>
    </row>
    <row r="20" spans="1:12" ht="12" customHeight="1">
      <c r="A20" s="712"/>
      <c r="B20" s="820" t="s">
        <v>276</v>
      </c>
      <c r="C20" s="1033">
        <v>23.3</v>
      </c>
      <c r="D20" s="1172">
        <v>19.399999999999999</v>
      </c>
      <c r="E20" s="1172">
        <v>20</v>
      </c>
      <c r="F20" s="1172">
        <v>20.3</v>
      </c>
      <c r="H20" s="1033">
        <v>19.7</v>
      </c>
      <c r="I20" s="1172">
        <v>19.3</v>
      </c>
      <c r="J20" s="1172">
        <v>17.899999999999999</v>
      </c>
      <c r="K20" s="1172">
        <v>18.100000000000001</v>
      </c>
    </row>
    <row r="21" spans="1:12" ht="12" customHeight="1">
      <c r="A21" s="712"/>
      <c r="B21" s="820" t="s">
        <v>589</v>
      </c>
      <c r="C21" s="1033">
        <v>26.8</v>
      </c>
      <c r="D21" s="1172">
        <v>23.2</v>
      </c>
      <c r="E21" s="1172">
        <v>24.4</v>
      </c>
      <c r="F21" s="1172">
        <v>23.9</v>
      </c>
      <c r="H21" s="1033">
        <v>24.8</v>
      </c>
      <c r="I21" s="1172">
        <v>24.1</v>
      </c>
      <c r="J21" s="1172">
        <v>22.5</v>
      </c>
      <c r="K21" s="1172">
        <v>22.5</v>
      </c>
    </row>
    <row r="22" spans="1:12" ht="12" customHeight="1">
      <c r="B22" s="820" t="s">
        <v>647</v>
      </c>
      <c r="C22" s="1033">
        <v>3.7</v>
      </c>
      <c r="D22" s="1172">
        <v>3.2</v>
      </c>
      <c r="E22" s="1172">
        <v>3.3</v>
      </c>
      <c r="F22" s="1172">
        <v>3.3</v>
      </c>
      <c r="H22" s="1033">
        <v>3.4</v>
      </c>
      <c r="I22" s="1172">
        <v>3.3</v>
      </c>
      <c r="J22" s="1172">
        <v>3.1</v>
      </c>
      <c r="K22" s="1172">
        <v>3.1</v>
      </c>
    </row>
    <row r="23" spans="1:12" ht="12" customHeight="1">
      <c r="A23" s="712"/>
      <c r="B23" s="820"/>
      <c r="C23" s="820"/>
      <c r="D23" s="856"/>
      <c r="E23" s="856"/>
      <c r="F23" s="856"/>
      <c r="H23" s="820"/>
      <c r="I23" s="856"/>
      <c r="J23" s="856"/>
      <c r="K23" s="856"/>
    </row>
    <row r="24" spans="1:12" ht="12" customHeight="1">
      <c r="A24" s="712"/>
      <c r="B24" s="1101" t="s">
        <v>568</v>
      </c>
      <c r="C24" s="833"/>
      <c r="D24" s="1001"/>
      <c r="E24" s="1001"/>
      <c r="F24" s="1001"/>
      <c r="H24" s="833"/>
      <c r="I24" s="1001"/>
      <c r="J24" s="1001"/>
      <c r="K24" s="1001"/>
    </row>
    <row r="25" spans="1:12" ht="12" customHeight="1">
      <c r="B25" s="1105" t="s">
        <v>643</v>
      </c>
      <c r="C25" s="1173">
        <v>0.11199999999999999</v>
      </c>
      <c r="D25" s="1174">
        <v>0.109</v>
      </c>
      <c r="E25" s="1174">
        <v>9.1999999999999998E-2</v>
      </c>
      <c r="F25" s="1174">
        <v>5.2999999999999999E-2</v>
      </c>
      <c r="H25" s="1175">
        <v>-3.0000000000000001E-3</v>
      </c>
      <c r="I25" s="1174">
        <v>4.0000000000000001E-3</v>
      </c>
      <c r="J25" s="1174">
        <v>9.3000000000000013E-2</v>
      </c>
      <c r="K25" s="1174">
        <v>7.4999999999999997E-2</v>
      </c>
    </row>
    <row r="26" spans="1:12" ht="12" customHeight="1">
      <c r="B26" s="856" t="s">
        <v>644</v>
      </c>
      <c r="C26" s="982">
        <v>3.4</v>
      </c>
      <c r="D26" s="983">
        <v>3.3</v>
      </c>
      <c r="E26" s="983">
        <v>3.3</v>
      </c>
      <c r="F26" s="983">
        <v>3.3</v>
      </c>
      <c r="H26" s="982">
        <v>3.3</v>
      </c>
      <c r="I26" s="983">
        <v>3.1</v>
      </c>
      <c r="J26" s="983">
        <v>3.1</v>
      </c>
      <c r="K26" s="983">
        <v>3.1</v>
      </c>
    </row>
    <row r="27" spans="1:12" ht="12" customHeight="1">
      <c r="B27" s="856" t="s">
        <v>571</v>
      </c>
      <c r="C27" s="1150">
        <v>0.51</v>
      </c>
      <c r="D27" s="1152">
        <v>0.5</v>
      </c>
      <c r="E27" s="1152">
        <v>0.5</v>
      </c>
      <c r="F27" s="1152">
        <v>0.46</v>
      </c>
      <c r="H27" s="1150">
        <v>0.48</v>
      </c>
      <c r="I27" s="1152">
        <v>0.5</v>
      </c>
      <c r="J27" s="1152">
        <v>0.53</v>
      </c>
      <c r="K27" s="1152">
        <v>0.52</v>
      </c>
    </row>
    <row r="28" spans="1:12" ht="12" customHeight="1">
      <c r="B28" s="856" t="s">
        <v>572</v>
      </c>
      <c r="C28" s="863">
        <v>395</v>
      </c>
      <c r="D28" s="1154">
        <v>411</v>
      </c>
      <c r="E28" s="1154">
        <v>438</v>
      </c>
      <c r="F28" s="1154">
        <v>610</v>
      </c>
      <c r="H28" s="863">
        <v>636</v>
      </c>
      <c r="I28" s="1154">
        <v>582</v>
      </c>
      <c r="J28" s="1154">
        <v>411</v>
      </c>
      <c r="K28" s="1154">
        <v>515</v>
      </c>
    </row>
    <row r="29" spans="1:12" ht="12" customHeight="1">
      <c r="A29" s="712"/>
      <c r="B29" s="856" t="s">
        <v>5</v>
      </c>
      <c r="C29" s="1176">
        <v>0.1066</v>
      </c>
      <c r="D29" s="1177">
        <v>0.1038</v>
      </c>
      <c r="E29" s="1177">
        <v>0.1043</v>
      </c>
      <c r="F29" s="1177">
        <v>0.11119999999999999</v>
      </c>
      <c r="H29" s="1176">
        <v>0.10880000000000001</v>
      </c>
      <c r="I29" s="1177">
        <v>0.10880000000000001</v>
      </c>
      <c r="J29" s="1177">
        <v>0.1066</v>
      </c>
      <c r="K29" s="1177">
        <v>0.10970000000000001</v>
      </c>
    </row>
    <row r="30" spans="1:12" ht="12" customHeight="1">
      <c r="A30" s="712"/>
    </row>
  </sheetData>
  <pageMargins left="0.74803149606299213" right="0.74803149606299213" top="0.98425196850393704" bottom="0.98425196850393704" header="0.51181102362204722" footer="0.51181102362204722"/>
  <pageSetup paperSize="9" scale="49" orientation="portrait" horizontalDpi="300" verticalDpi="300" r:id="rId1"/>
  <headerFooter>
    <oddFooter>&amp;C_x000D_&amp;1#&amp;"Calibri"&amp;10&amp;K000000 Restricted - Internal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4EE5B-1683-4410-9A08-65378CA12B78}">
  <sheetPr>
    <pageSetUpPr fitToPage="1"/>
  </sheetPr>
  <dimension ref="A2:L33"/>
  <sheetViews>
    <sheetView showGridLines="0" zoomScaleNormal="100" workbookViewId="0"/>
  </sheetViews>
  <sheetFormatPr defaultColWidth="9" defaultRowHeight="12" customHeight="1"/>
  <cols>
    <col min="1" max="1" width="7.54296875" style="545" customWidth="1"/>
    <col min="2" max="2" width="35.81640625" style="545" customWidth="1"/>
    <col min="3" max="6" width="8.26953125" style="545" customWidth="1"/>
    <col min="7" max="7" width="1.81640625" style="873" customWidth="1"/>
    <col min="8" max="11" width="8.26953125" style="545" customWidth="1"/>
    <col min="12" max="12" width="6.81640625" style="545" customWidth="1"/>
    <col min="13" max="187" width="8" style="545" customWidth="1"/>
    <col min="188" max="16384" width="9" style="545"/>
  </cols>
  <sheetData>
    <row r="2" spans="1:12" ht="15.75" customHeight="1">
      <c r="B2" s="1093" t="s">
        <v>14</v>
      </c>
      <c r="C2" s="1094"/>
      <c r="D2" s="1094"/>
      <c r="E2" s="1094"/>
      <c r="F2" s="1094"/>
      <c r="H2" s="1094"/>
      <c r="I2" s="1094"/>
      <c r="J2" s="1094"/>
      <c r="K2" s="1094"/>
      <c r="L2" s="812"/>
    </row>
    <row r="3" spans="1:12" ht="12" customHeight="1">
      <c r="B3" s="1049"/>
      <c r="C3" s="1114" t="s">
        <v>17</v>
      </c>
      <c r="D3" s="1114" t="s">
        <v>18</v>
      </c>
      <c r="E3" s="1114" t="s">
        <v>19</v>
      </c>
      <c r="F3" s="1114" t="s">
        <v>20</v>
      </c>
      <c r="H3" s="1114" t="s">
        <v>21</v>
      </c>
      <c r="I3" s="1114" t="s">
        <v>681</v>
      </c>
      <c r="J3" s="1114" t="s">
        <v>682</v>
      </c>
      <c r="K3" s="1114" t="s">
        <v>683</v>
      </c>
      <c r="L3" s="989"/>
    </row>
    <row r="4" spans="1:12" ht="12" customHeight="1">
      <c r="B4" s="849" t="s">
        <v>605</v>
      </c>
      <c r="C4" s="1096" t="s">
        <v>6</v>
      </c>
      <c r="D4" s="1096" t="s">
        <v>6</v>
      </c>
      <c r="E4" s="1096" t="s">
        <v>6</v>
      </c>
      <c r="F4" s="1096" t="s">
        <v>6</v>
      </c>
      <c r="H4" s="1096" t="s">
        <v>6</v>
      </c>
      <c r="I4" s="1096" t="s">
        <v>6</v>
      </c>
      <c r="J4" s="1096" t="s">
        <v>6</v>
      </c>
      <c r="K4" s="1096" t="s">
        <v>6</v>
      </c>
      <c r="L4" s="992"/>
    </row>
    <row r="5" spans="1:12" ht="12" customHeight="1">
      <c r="B5" s="814" t="s">
        <v>22</v>
      </c>
      <c r="C5" s="1178">
        <v>183</v>
      </c>
      <c r="D5" s="1179">
        <v>215</v>
      </c>
      <c r="E5" s="1179">
        <v>62</v>
      </c>
      <c r="F5" s="1179">
        <v>186</v>
      </c>
      <c r="H5" s="1178">
        <v>167</v>
      </c>
      <c r="I5" s="1179">
        <v>87</v>
      </c>
      <c r="J5" s="1179">
        <v>-52</v>
      </c>
      <c r="K5" s="1179">
        <v>151</v>
      </c>
      <c r="L5" s="1180"/>
    </row>
    <row r="6" spans="1:12" ht="12" customHeight="1">
      <c r="B6" s="833" t="s">
        <v>676</v>
      </c>
      <c r="C6" s="1181">
        <v>-107</v>
      </c>
      <c r="D6" s="1182">
        <v>-27</v>
      </c>
      <c r="E6" s="1182">
        <v>-226</v>
      </c>
      <c r="F6" s="1182">
        <v>8</v>
      </c>
      <c r="H6" s="1181">
        <v>28</v>
      </c>
      <c r="I6" s="1182">
        <v>26</v>
      </c>
      <c r="J6" s="1182">
        <v>95</v>
      </c>
      <c r="K6" s="1182">
        <v>8</v>
      </c>
      <c r="L6" s="899"/>
    </row>
    <row r="7" spans="1:12" ht="12" customHeight="1">
      <c r="B7" s="823" t="s">
        <v>412</v>
      </c>
      <c r="C7" s="1183">
        <v>76</v>
      </c>
      <c r="D7" s="1184">
        <v>188</v>
      </c>
      <c r="E7" s="1184">
        <v>-164</v>
      </c>
      <c r="F7" s="1184">
        <v>194</v>
      </c>
      <c r="H7" s="1183">
        <v>195</v>
      </c>
      <c r="I7" s="1184">
        <v>113</v>
      </c>
      <c r="J7" s="1184">
        <v>43</v>
      </c>
      <c r="K7" s="1184">
        <v>159</v>
      </c>
      <c r="L7" s="998"/>
    </row>
    <row r="8" spans="1:12" ht="12.5">
      <c r="A8" s="712"/>
      <c r="B8" s="820" t="s">
        <v>559</v>
      </c>
      <c r="C8" s="863">
        <v>-233</v>
      </c>
      <c r="D8" s="1154">
        <v>-197</v>
      </c>
      <c r="E8" s="1154">
        <v>-195</v>
      </c>
      <c r="F8" s="1154">
        <v>-211</v>
      </c>
      <c r="H8" s="863">
        <v>-717</v>
      </c>
      <c r="I8" s="1154">
        <v>-210</v>
      </c>
      <c r="J8" s="1154">
        <v>-221</v>
      </c>
      <c r="K8" s="1154">
        <v>-204</v>
      </c>
      <c r="L8" s="995"/>
    </row>
    <row r="9" spans="1:12" ht="12" customHeight="1">
      <c r="A9" s="712"/>
      <c r="B9" s="820" t="s">
        <v>415</v>
      </c>
      <c r="C9" s="863">
        <v>-9</v>
      </c>
      <c r="D9" s="840">
        <v>0</v>
      </c>
      <c r="E9" s="840">
        <v>0</v>
      </c>
      <c r="F9" s="840">
        <v>0</v>
      </c>
      <c r="H9" s="863">
        <v>-14</v>
      </c>
      <c r="I9" s="840">
        <v>0</v>
      </c>
      <c r="J9" s="840">
        <v>0</v>
      </c>
      <c r="K9" s="840">
        <v>0</v>
      </c>
      <c r="L9" s="995"/>
    </row>
    <row r="10" spans="1:12" ht="12" customHeight="1">
      <c r="A10" s="712"/>
      <c r="B10" s="833" t="s">
        <v>416</v>
      </c>
      <c r="C10" s="1181">
        <v>-84</v>
      </c>
      <c r="D10" s="1182">
        <v>-7</v>
      </c>
      <c r="E10" s="1182">
        <v>1</v>
      </c>
      <c r="F10" s="1182">
        <v>-44</v>
      </c>
      <c r="H10" s="1181">
        <v>1</v>
      </c>
      <c r="I10" s="1182">
        <v>-16</v>
      </c>
      <c r="J10" s="1182">
        <v>-32</v>
      </c>
      <c r="K10" s="1182">
        <v>-1</v>
      </c>
      <c r="L10" s="995"/>
    </row>
    <row r="11" spans="1:12" ht="12" customHeight="1">
      <c r="A11" s="712"/>
      <c r="B11" s="823" t="s">
        <v>561</v>
      </c>
      <c r="C11" s="1183">
        <v>-326</v>
      </c>
      <c r="D11" s="1184">
        <v>-204</v>
      </c>
      <c r="E11" s="1184">
        <v>-194</v>
      </c>
      <c r="F11" s="1184">
        <v>-255</v>
      </c>
      <c r="H11" s="1183">
        <v>-730</v>
      </c>
      <c r="I11" s="1184">
        <v>-226</v>
      </c>
      <c r="J11" s="1184">
        <v>-253</v>
      </c>
      <c r="K11" s="1184">
        <v>-205</v>
      </c>
      <c r="L11" s="998"/>
    </row>
    <row r="12" spans="1:12" ht="12" customHeight="1">
      <c r="A12" s="712"/>
      <c r="B12" s="833" t="s">
        <v>562</v>
      </c>
      <c r="C12" s="841">
        <v>0</v>
      </c>
      <c r="D12" s="1182">
        <v>21</v>
      </c>
      <c r="E12" s="1182">
        <v>4</v>
      </c>
      <c r="F12" s="1182">
        <v>12</v>
      </c>
      <c r="H12" s="1181">
        <v>-10</v>
      </c>
      <c r="I12" s="1182">
        <v>7</v>
      </c>
      <c r="J12" s="1182">
        <v>2</v>
      </c>
      <c r="K12" s="1182">
        <v>-5</v>
      </c>
      <c r="L12" s="995"/>
    </row>
    <row r="13" spans="1:12" ht="12" customHeight="1">
      <c r="A13" s="712"/>
      <c r="B13" s="926" t="s">
        <v>704</v>
      </c>
      <c r="C13" s="1185">
        <v>-250</v>
      </c>
      <c r="D13" s="1186">
        <v>5</v>
      </c>
      <c r="E13" s="1186">
        <v>-354</v>
      </c>
      <c r="F13" s="1186">
        <v>-49</v>
      </c>
      <c r="H13" s="1185">
        <v>-545</v>
      </c>
      <c r="I13" s="1186">
        <v>-106</v>
      </c>
      <c r="J13" s="1186">
        <v>-208</v>
      </c>
      <c r="K13" s="1186">
        <v>-51</v>
      </c>
      <c r="L13" s="995"/>
    </row>
    <row r="14" spans="1:12" ht="12" customHeight="1">
      <c r="A14" s="712"/>
      <c r="B14" s="820" t="s">
        <v>642</v>
      </c>
      <c r="C14" s="863">
        <v>-42</v>
      </c>
      <c r="D14" s="1154">
        <v>-19</v>
      </c>
      <c r="E14" s="1154">
        <v>-18</v>
      </c>
      <c r="F14" s="1154">
        <v>-40</v>
      </c>
      <c r="H14" s="863">
        <v>-29</v>
      </c>
      <c r="I14" s="1154">
        <v>20</v>
      </c>
      <c r="J14" s="1154">
        <v>-13</v>
      </c>
      <c r="K14" s="1154">
        <v>-38</v>
      </c>
      <c r="L14" s="995"/>
    </row>
    <row r="15" spans="1:12" s="579" customFormat="1" ht="12" customHeight="1">
      <c r="A15" s="999"/>
      <c r="B15" s="823" t="s">
        <v>678</v>
      </c>
      <c r="C15" s="1183">
        <v>-292</v>
      </c>
      <c r="D15" s="1184">
        <v>-14</v>
      </c>
      <c r="E15" s="1184">
        <v>-372</v>
      </c>
      <c r="F15" s="1184">
        <v>-89</v>
      </c>
      <c r="G15" s="873"/>
      <c r="H15" s="1183">
        <v>-574</v>
      </c>
      <c r="I15" s="1184">
        <v>-86</v>
      </c>
      <c r="J15" s="1184">
        <v>-221</v>
      </c>
      <c r="K15" s="1184">
        <v>-89</v>
      </c>
      <c r="L15" s="998"/>
    </row>
    <row r="16" spans="1:12" ht="12.5">
      <c r="A16" s="712"/>
      <c r="B16" s="820" t="s">
        <v>679</v>
      </c>
      <c r="C16" s="863">
        <v>-318</v>
      </c>
      <c r="D16" s="1154">
        <v>-16</v>
      </c>
      <c r="E16" s="1154">
        <v>-349</v>
      </c>
      <c r="F16" s="1154">
        <v>-59</v>
      </c>
      <c r="H16" s="863">
        <v>-447</v>
      </c>
      <c r="I16" s="1154">
        <v>-71</v>
      </c>
      <c r="J16" s="1154">
        <v>-170</v>
      </c>
      <c r="K16" s="1154">
        <v>-86</v>
      </c>
      <c r="L16" s="995"/>
    </row>
    <row r="17" spans="1:12" ht="12" customHeight="1">
      <c r="A17" s="712"/>
      <c r="B17" s="926"/>
      <c r="C17" s="877"/>
      <c r="D17" s="1000"/>
      <c r="E17" s="1000"/>
      <c r="F17" s="1000"/>
      <c r="H17" s="877"/>
      <c r="I17" s="1000"/>
      <c r="J17" s="1000"/>
      <c r="K17" s="1000"/>
      <c r="L17" s="995"/>
    </row>
    <row r="18" spans="1:12" s="579" customFormat="1" ht="12" customHeight="1">
      <c r="A18" s="999"/>
      <c r="B18" s="1187" t="s">
        <v>645</v>
      </c>
      <c r="C18" s="980" t="s">
        <v>246</v>
      </c>
      <c r="D18" s="981" t="s">
        <v>246</v>
      </c>
      <c r="E18" s="981" t="s">
        <v>246</v>
      </c>
      <c r="F18" s="981" t="s">
        <v>246</v>
      </c>
      <c r="G18" s="873"/>
      <c r="H18" s="980" t="s">
        <v>246</v>
      </c>
      <c r="I18" s="981" t="s">
        <v>246</v>
      </c>
      <c r="J18" s="981" t="s">
        <v>246</v>
      </c>
      <c r="K18" s="981" t="s">
        <v>246</v>
      </c>
      <c r="L18" s="1023"/>
    </row>
    <row r="19" spans="1:12" ht="12" customHeight="1">
      <c r="A19" s="712"/>
      <c r="B19" s="820" t="s">
        <v>589</v>
      </c>
      <c r="C19" s="982">
        <v>16.2</v>
      </c>
      <c r="D19" s="983">
        <v>16.100000000000001</v>
      </c>
      <c r="E19" s="983">
        <v>18.3</v>
      </c>
      <c r="F19" s="983">
        <v>20.2</v>
      </c>
      <c r="H19" s="982">
        <v>19</v>
      </c>
      <c r="I19" s="983">
        <v>16.8</v>
      </c>
      <c r="J19" s="983">
        <v>16.399999999999999</v>
      </c>
      <c r="K19" s="983">
        <v>15.6</v>
      </c>
      <c r="L19" s="1034"/>
    </row>
    <row r="20" spans="1:12" ht="12" customHeight="1">
      <c r="A20" s="712"/>
      <c r="B20" s="820" t="s">
        <v>647</v>
      </c>
      <c r="C20" s="982">
        <v>2.4</v>
      </c>
      <c r="D20" s="983">
        <v>4.9000000000000004</v>
      </c>
      <c r="E20" s="983">
        <v>2.7</v>
      </c>
      <c r="F20" s="983">
        <v>3</v>
      </c>
      <c r="H20" s="982">
        <v>3.6</v>
      </c>
      <c r="I20" s="983">
        <v>2</v>
      </c>
      <c r="J20" s="983">
        <v>-0.5</v>
      </c>
      <c r="K20" s="983">
        <v>1.1000000000000001</v>
      </c>
      <c r="L20" s="1034"/>
    </row>
    <row r="21" spans="1:12" ht="12" customHeight="1">
      <c r="A21" s="712"/>
      <c r="B21" s="820"/>
      <c r="C21" s="877"/>
      <c r="D21" s="1000"/>
      <c r="E21" s="1000"/>
      <c r="F21" s="1000"/>
      <c r="H21" s="877"/>
      <c r="I21" s="1000"/>
      <c r="J21" s="1000"/>
      <c r="K21" s="1000"/>
      <c r="L21" s="1144"/>
    </row>
    <row r="22" spans="1:12" ht="12" customHeight="1">
      <c r="A22" s="712"/>
      <c r="B22" s="849" t="s">
        <v>568</v>
      </c>
      <c r="C22" s="833"/>
      <c r="D22" s="1001"/>
      <c r="E22" s="1001"/>
      <c r="F22" s="1001"/>
      <c r="H22" s="833"/>
      <c r="I22" s="1001"/>
      <c r="J22" s="1001"/>
      <c r="K22" s="1001"/>
      <c r="L22" s="1002"/>
    </row>
    <row r="23" spans="1:12" ht="12" customHeight="1">
      <c r="A23" s="712"/>
      <c r="B23" s="814" t="s">
        <v>644</v>
      </c>
      <c r="C23" s="1188">
        <v>3.4</v>
      </c>
      <c r="D23" s="1189">
        <v>3.5</v>
      </c>
      <c r="E23" s="1189">
        <v>2.1</v>
      </c>
      <c r="F23" s="1189">
        <v>2.8</v>
      </c>
      <c r="H23" s="1188">
        <v>2.7</v>
      </c>
      <c r="I23" s="1189">
        <v>0.7</v>
      </c>
      <c r="J23" s="1189">
        <v>0.5</v>
      </c>
      <c r="K23" s="1189">
        <v>1.2</v>
      </c>
      <c r="L23" s="1010"/>
    </row>
    <row r="24" spans="1:12" ht="12" customHeight="1">
      <c r="A24" s="712"/>
      <c r="B24" s="1190"/>
      <c r="C24" s="1191"/>
      <c r="D24" s="1191"/>
      <c r="E24" s="1191"/>
      <c r="F24" s="1191"/>
      <c r="H24" s="1191"/>
      <c r="I24" s="1191"/>
      <c r="J24" s="1191"/>
      <c r="K24" s="1191"/>
      <c r="L24" s="1192"/>
    </row>
    <row r="26" spans="1:12" ht="12" customHeight="1">
      <c r="K26" s="545" t="s">
        <v>560</v>
      </c>
    </row>
    <row r="30" spans="1:12" ht="12" customHeight="1">
      <c r="L30" s="916"/>
    </row>
    <row r="31" spans="1:12" ht="12" customHeight="1">
      <c r="L31" s="916"/>
    </row>
    <row r="33" spans="12:12" ht="12" customHeight="1">
      <c r="L33" s="931"/>
    </row>
  </sheetData>
  <pageMargins left="0.75" right="0.75" top="1" bottom="1" header="0.5" footer="0.5"/>
  <pageSetup paperSize="9" scale="86" orientation="portrait" horizontalDpi="300" verticalDpi="300" r:id="rId1"/>
  <headerFooter>
    <oddFooter>&amp;C_x000D_&amp;1#&amp;"Calibri"&amp;10&amp;K000000 Restricted - Internal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showGridLines="0" showRuler="0" workbookViewId="0"/>
  </sheetViews>
  <sheetFormatPr defaultColWidth="13.1796875" defaultRowHeight="12.5"/>
  <cols>
    <col min="1" max="1" width="9.453125" customWidth="1"/>
    <col min="2" max="2" width="50.453125" customWidth="1"/>
    <col min="3" max="8" width="9.81640625" customWidth="1"/>
  </cols>
  <sheetData>
    <row r="1" spans="1:8">
      <c r="A1" s="53"/>
      <c r="B1" s="53"/>
      <c r="C1" s="53"/>
      <c r="D1" s="53"/>
      <c r="E1" s="53"/>
      <c r="F1" s="53"/>
      <c r="G1" s="53"/>
      <c r="H1" s="53"/>
    </row>
    <row r="2" spans="1:8" ht="15.5">
      <c r="A2" s="53"/>
      <c r="B2" s="6" t="s">
        <v>0</v>
      </c>
      <c r="C2" s="7"/>
      <c r="D2" s="7"/>
      <c r="E2" s="7"/>
      <c r="F2" s="7"/>
      <c r="G2" s="7"/>
      <c r="H2" s="7"/>
    </row>
    <row r="3" spans="1:8" ht="14.5">
      <c r="A3" s="53"/>
      <c r="B3" s="7"/>
      <c r="C3" s="1416" t="s">
        <v>1</v>
      </c>
      <c r="D3" s="1416"/>
      <c r="E3" s="1416"/>
      <c r="F3" s="1416" t="s">
        <v>2</v>
      </c>
      <c r="G3" s="1416"/>
      <c r="H3" s="1416"/>
    </row>
    <row r="4" spans="1:8" ht="31.5">
      <c r="A4" s="53"/>
      <c r="B4" s="9"/>
      <c r="C4" s="10" t="s">
        <v>3</v>
      </c>
      <c r="D4" s="10" t="s">
        <v>4</v>
      </c>
      <c r="E4" s="10" t="s">
        <v>5</v>
      </c>
      <c r="F4" s="10" t="s">
        <v>3</v>
      </c>
      <c r="G4" s="10" t="s">
        <v>4</v>
      </c>
      <c r="H4" s="10" t="s">
        <v>5</v>
      </c>
    </row>
    <row r="5" spans="1:8">
      <c r="A5" s="53"/>
      <c r="B5" s="11"/>
      <c r="C5" s="12" t="s">
        <v>6</v>
      </c>
      <c r="D5" s="13" t="s">
        <v>6</v>
      </c>
      <c r="E5" s="13" t="s">
        <v>7</v>
      </c>
      <c r="F5" s="12" t="s">
        <v>6</v>
      </c>
      <c r="G5" s="13" t="s">
        <v>6</v>
      </c>
      <c r="H5" s="13" t="s">
        <v>7</v>
      </c>
    </row>
    <row r="6" spans="1:8">
      <c r="A6" s="53"/>
      <c r="B6" s="14" t="s">
        <v>8</v>
      </c>
      <c r="C6" s="15">
        <v>6627</v>
      </c>
      <c r="D6" s="16">
        <v>201152</v>
      </c>
      <c r="E6" s="17">
        <v>3.29</v>
      </c>
      <c r="F6" s="18">
        <v>6431</v>
      </c>
      <c r="G6" s="19">
        <v>205667</v>
      </c>
      <c r="H6" s="20">
        <v>3.13</v>
      </c>
    </row>
    <row r="7" spans="1:8">
      <c r="A7" s="53"/>
      <c r="B7" s="21" t="s">
        <v>9</v>
      </c>
      <c r="C7" s="22">
        <v>1206</v>
      </c>
      <c r="D7" s="22">
        <v>22776</v>
      </c>
      <c r="E7" s="23">
        <v>5.3</v>
      </c>
      <c r="F7" s="24">
        <v>1160</v>
      </c>
      <c r="G7" s="25">
        <v>23207</v>
      </c>
      <c r="H7" s="26">
        <v>5</v>
      </c>
    </row>
    <row r="8" spans="1:8">
      <c r="A8" s="53"/>
      <c r="B8" s="21" t="s">
        <v>10</v>
      </c>
      <c r="C8" s="27">
        <v>767</v>
      </c>
      <c r="D8" s="22">
        <v>13983</v>
      </c>
      <c r="E8" s="28">
        <v>5.49</v>
      </c>
      <c r="F8" s="29">
        <v>768</v>
      </c>
      <c r="G8" s="25">
        <v>13935</v>
      </c>
      <c r="H8" s="30">
        <v>5.51</v>
      </c>
    </row>
    <row r="9" spans="1:8">
      <c r="A9" s="53"/>
      <c r="B9" s="31" t="s">
        <v>11</v>
      </c>
      <c r="C9" s="32">
        <v>2659</v>
      </c>
      <c r="D9" s="33">
        <v>24978</v>
      </c>
      <c r="E9" s="34">
        <v>10.65</v>
      </c>
      <c r="F9" s="35">
        <v>2604</v>
      </c>
      <c r="G9" s="36">
        <v>23999</v>
      </c>
      <c r="H9" s="37">
        <v>10.85</v>
      </c>
    </row>
    <row r="10" spans="1:8">
      <c r="A10" s="53"/>
      <c r="B10" s="14" t="s">
        <v>12</v>
      </c>
      <c r="C10" s="38">
        <v>11259</v>
      </c>
      <c r="D10" s="39">
        <v>262889</v>
      </c>
      <c r="E10" s="40">
        <v>4.28</v>
      </c>
      <c r="F10" s="41">
        <v>10963</v>
      </c>
      <c r="G10" s="42">
        <v>266808</v>
      </c>
      <c r="H10" s="43">
        <v>4.1100000000000003</v>
      </c>
    </row>
    <row r="11" spans="1:8">
      <c r="A11" s="53"/>
      <c r="B11" s="44" t="s">
        <v>13</v>
      </c>
      <c r="C11" s="22">
        <v>1031</v>
      </c>
      <c r="D11" s="45"/>
      <c r="E11" s="45"/>
      <c r="F11" s="24">
        <v>1393</v>
      </c>
      <c r="G11" s="46"/>
      <c r="H11" s="46"/>
    </row>
    <row r="12" spans="1:8">
      <c r="A12" s="53"/>
      <c r="B12" s="31" t="s">
        <v>14</v>
      </c>
      <c r="C12" s="32">
        <v>646</v>
      </c>
      <c r="D12" s="47"/>
      <c r="E12" s="47"/>
      <c r="F12" s="35">
        <v>353</v>
      </c>
      <c r="G12" s="48"/>
      <c r="H12" s="48"/>
    </row>
    <row r="13" spans="1:8">
      <c r="A13" s="53"/>
      <c r="B13" s="49" t="s">
        <v>15</v>
      </c>
      <c r="C13" s="38">
        <v>12936</v>
      </c>
      <c r="D13" s="50"/>
      <c r="E13" s="50"/>
      <c r="F13" s="41">
        <v>12709</v>
      </c>
      <c r="G13" s="51"/>
      <c r="H13" s="51"/>
    </row>
    <row r="14" spans="1:8">
      <c r="A14" s="53"/>
      <c r="B14" s="53"/>
      <c r="C14" s="53"/>
      <c r="D14" s="53"/>
      <c r="E14" s="53"/>
      <c r="F14" s="53"/>
      <c r="G14" s="53"/>
      <c r="H14" s="53"/>
    </row>
    <row r="15" spans="1:8">
      <c r="A15" s="53"/>
      <c r="B15" s="53"/>
      <c r="C15" s="53"/>
      <c r="D15" s="53"/>
      <c r="E15" s="53"/>
      <c r="F15" s="53"/>
      <c r="G15" s="53"/>
      <c r="H15" s="53"/>
    </row>
    <row r="16" spans="1:8" ht="13">
      <c r="A16" s="53"/>
      <c r="B16" s="1417" t="s">
        <v>16</v>
      </c>
      <c r="C16" s="1417"/>
      <c r="D16" s="1417"/>
      <c r="E16" s="53"/>
      <c r="F16" s="53"/>
      <c r="G16" s="53"/>
      <c r="H16" s="53"/>
    </row>
    <row r="17" spans="2:7" ht="13">
      <c r="B17" s="54"/>
      <c r="C17" s="54"/>
      <c r="D17" s="54"/>
      <c r="E17" s="54"/>
      <c r="F17" s="54"/>
      <c r="G17" s="54"/>
    </row>
    <row r="18" spans="2:7">
      <c r="B18" s="55"/>
      <c r="C18" s="56" t="s">
        <v>17</v>
      </c>
      <c r="D18" s="56" t="s">
        <v>18</v>
      </c>
      <c r="E18" s="56" t="s">
        <v>19</v>
      </c>
      <c r="F18" s="56" t="s">
        <v>20</v>
      </c>
      <c r="G18" s="56" t="s">
        <v>21</v>
      </c>
    </row>
    <row r="19" spans="2:7">
      <c r="B19" s="57" t="s">
        <v>22</v>
      </c>
      <c r="C19" s="58" t="s">
        <v>6</v>
      </c>
      <c r="D19" s="58" t="s">
        <v>6</v>
      </c>
      <c r="E19" s="58" t="s">
        <v>6</v>
      </c>
      <c r="F19" s="58" t="s">
        <v>6</v>
      </c>
      <c r="G19" s="58" t="s">
        <v>6</v>
      </c>
    </row>
    <row r="20" spans="2:7">
      <c r="B20" s="59" t="s">
        <v>8</v>
      </c>
      <c r="C20" s="60">
        <v>1815</v>
      </c>
      <c r="D20" s="61">
        <v>1666</v>
      </c>
      <c r="E20" s="61">
        <v>1597</v>
      </c>
      <c r="F20" s="61">
        <v>1549</v>
      </c>
      <c r="G20" s="61">
        <v>1575</v>
      </c>
    </row>
    <row r="21" spans="2:7">
      <c r="B21" s="21" t="s">
        <v>9</v>
      </c>
      <c r="C21" s="27">
        <v>324</v>
      </c>
      <c r="D21" s="25">
        <v>309</v>
      </c>
      <c r="E21" s="25">
        <v>296</v>
      </c>
      <c r="F21" s="25">
        <v>277</v>
      </c>
      <c r="G21" s="25">
        <v>247</v>
      </c>
    </row>
    <row r="22" spans="2:7">
      <c r="B22" s="21" t="s">
        <v>10</v>
      </c>
      <c r="C22" s="27">
        <v>216</v>
      </c>
      <c r="D22" s="25">
        <v>189</v>
      </c>
      <c r="E22" s="25">
        <v>187</v>
      </c>
      <c r="F22" s="25">
        <v>175</v>
      </c>
      <c r="G22" s="25">
        <v>182</v>
      </c>
    </row>
    <row r="23" spans="2:7">
      <c r="B23" s="62" t="s">
        <v>11</v>
      </c>
      <c r="C23" s="63">
        <v>678</v>
      </c>
      <c r="D23" s="64">
        <v>647</v>
      </c>
      <c r="E23" s="64">
        <v>646</v>
      </c>
      <c r="F23" s="64">
        <v>688</v>
      </c>
      <c r="G23" s="64">
        <v>686</v>
      </c>
    </row>
    <row r="24" spans="2:7">
      <c r="B24" s="65" t="s">
        <v>12</v>
      </c>
      <c r="C24" s="66">
        <v>3033</v>
      </c>
      <c r="D24" s="67">
        <v>2811</v>
      </c>
      <c r="E24" s="67">
        <v>2726</v>
      </c>
      <c r="F24" s="67">
        <v>2689</v>
      </c>
      <c r="G24" s="67">
        <v>2690</v>
      </c>
    </row>
    <row r="25" spans="2:7" ht="14.5">
      <c r="B25" s="68"/>
      <c r="C25" s="54"/>
      <c r="D25" s="54"/>
      <c r="E25" s="54"/>
      <c r="F25" s="54"/>
      <c r="G25" s="69"/>
    </row>
    <row r="26" spans="2:7">
      <c r="B26" s="57" t="s">
        <v>4</v>
      </c>
      <c r="C26" s="58" t="s">
        <v>6</v>
      </c>
      <c r="D26" s="58" t="s">
        <v>6</v>
      </c>
      <c r="E26" s="58" t="s">
        <v>6</v>
      </c>
      <c r="F26" s="58" t="s">
        <v>6</v>
      </c>
      <c r="G26" s="58" t="s">
        <v>6</v>
      </c>
    </row>
    <row r="27" spans="2:7">
      <c r="B27" s="59" t="s">
        <v>8</v>
      </c>
      <c r="C27" s="60">
        <v>204793</v>
      </c>
      <c r="D27" s="61">
        <v>198616</v>
      </c>
      <c r="E27" s="61">
        <v>199529</v>
      </c>
      <c r="F27" s="61">
        <v>201669</v>
      </c>
      <c r="G27" s="61">
        <v>203646</v>
      </c>
    </row>
    <row r="28" spans="2:7">
      <c r="B28" s="21" t="s">
        <v>9</v>
      </c>
      <c r="C28" s="27">
        <v>23450</v>
      </c>
      <c r="D28" s="25">
        <v>23049</v>
      </c>
      <c r="E28" s="25">
        <v>22474</v>
      </c>
      <c r="F28" s="25">
        <v>22257</v>
      </c>
      <c r="G28" s="25">
        <v>23354</v>
      </c>
    </row>
    <row r="29" spans="2:7">
      <c r="B29" s="21" t="s">
        <v>10</v>
      </c>
      <c r="C29" s="27">
        <v>14381</v>
      </c>
      <c r="D29" s="25">
        <v>14061</v>
      </c>
      <c r="E29" s="25">
        <v>13931</v>
      </c>
      <c r="F29" s="25">
        <v>13593</v>
      </c>
      <c r="G29" s="25">
        <v>13525</v>
      </c>
    </row>
    <row r="30" spans="2:7">
      <c r="B30" s="62" t="s">
        <v>11</v>
      </c>
      <c r="C30" s="63">
        <v>25314</v>
      </c>
      <c r="D30" s="64">
        <v>24798</v>
      </c>
      <c r="E30" s="64">
        <v>24899</v>
      </c>
      <c r="F30" s="64">
        <v>24880</v>
      </c>
      <c r="G30" s="64">
        <v>25012</v>
      </c>
    </row>
    <row r="31" spans="2:7">
      <c r="B31" s="65" t="s">
        <v>12</v>
      </c>
      <c r="C31" s="66">
        <v>267938</v>
      </c>
      <c r="D31" s="67">
        <v>260524</v>
      </c>
      <c r="E31" s="67">
        <v>260833</v>
      </c>
      <c r="F31" s="67">
        <v>262399</v>
      </c>
      <c r="G31" s="67">
        <v>265537</v>
      </c>
    </row>
    <row r="32" spans="2:7" ht="14.5">
      <c r="B32" s="68"/>
      <c r="C32" s="54"/>
      <c r="D32" s="54"/>
      <c r="E32" s="54"/>
      <c r="F32" s="54"/>
      <c r="G32" s="69"/>
    </row>
    <row r="33" spans="2:7">
      <c r="B33" s="57" t="s">
        <v>5</v>
      </c>
      <c r="C33" s="58" t="s">
        <v>7</v>
      </c>
      <c r="D33" s="58" t="s">
        <v>7</v>
      </c>
      <c r="E33" s="58" t="s">
        <v>7</v>
      </c>
      <c r="F33" s="58" t="s">
        <v>7</v>
      </c>
      <c r="G33" s="58" t="s">
        <v>7</v>
      </c>
    </row>
    <row r="34" spans="2:7">
      <c r="B34" s="59" t="s">
        <v>8</v>
      </c>
      <c r="C34" s="70">
        <v>3.53</v>
      </c>
      <c r="D34" s="71">
        <v>3.34</v>
      </c>
      <c r="E34" s="71">
        <v>3.22</v>
      </c>
      <c r="F34" s="71">
        <v>3.09</v>
      </c>
      <c r="G34" s="71">
        <v>3.07</v>
      </c>
    </row>
    <row r="35" spans="2:7">
      <c r="B35" s="21" t="s">
        <v>9</v>
      </c>
      <c r="C35" s="72">
        <v>5.5</v>
      </c>
      <c r="D35" s="30">
        <v>5.33</v>
      </c>
      <c r="E35" s="30">
        <v>5.3</v>
      </c>
      <c r="F35" s="30">
        <v>5</v>
      </c>
      <c r="G35" s="30">
        <v>4.1900000000000004</v>
      </c>
    </row>
    <row r="36" spans="2:7">
      <c r="B36" s="21" t="s">
        <v>10</v>
      </c>
      <c r="C36" s="72">
        <v>5.98</v>
      </c>
      <c r="D36" s="30">
        <v>5.35</v>
      </c>
      <c r="E36" s="30">
        <v>5.4</v>
      </c>
      <c r="F36" s="30">
        <v>5.17</v>
      </c>
      <c r="G36" s="30">
        <v>5.33</v>
      </c>
    </row>
    <row r="37" spans="2:7">
      <c r="B37" s="62" t="s">
        <v>11</v>
      </c>
      <c r="C37" s="73">
        <v>10.66</v>
      </c>
      <c r="D37" s="74">
        <v>10.38</v>
      </c>
      <c r="E37" s="74">
        <v>10.43</v>
      </c>
      <c r="F37" s="74">
        <v>11.12</v>
      </c>
      <c r="G37" s="74">
        <v>10.88</v>
      </c>
    </row>
    <row r="38" spans="2:7">
      <c r="B38" s="65" t="s">
        <v>12</v>
      </c>
      <c r="C38" s="75">
        <v>4.5</v>
      </c>
      <c r="D38" s="76">
        <v>4.29</v>
      </c>
      <c r="E38" s="76">
        <v>4.2</v>
      </c>
      <c r="F38" s="76">
        <v>4.12</v>
      </c>
      <c r="G38" s="76">
        <v>4.0199999999999996</v>
      </c>
    </row>
    <row r="39" spans="2:7" ht="13">
      <c r="B39" s="1"/>
      <c r="C39" s="1"/>
      <c r="D39" s="1"/>
      <c r="E39" s="1"/>
      <c r="F39" s="1"/>
      <c r="G39" s="1"/>
    </row>
  </sheetData>
  <mergeCells count="3">
    <mergeCell ref="C3:E3"/>
    <mergeCell ref="F3:H3"/>
    <mergeCell ref="B16:D16"/>
  </mergeCells>
  <pageMargins left="0.75" right="0.75" top="1" bottom="1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52"/>
  <sheetViews>
    <sheetView showGridLines="0" showRuler="0" workbookViewId="0"/>
  </sheetViews>
  <sheetFormatPr defaultColWidth="13.1796875" defaultRowHeight="12.5"/>
  <cols>
    <col min="2" max="2" width="62" customWidth="1"/>
    <col min="3" max="3" width="16.1796875" customWidth="1"/>
  </cols>
  <sheetData>
    <row r="1" spans="2:6" ht="15" customHeight="1"/>
    <row r="2" spans="2:6" ht="15" customHeight="1">
      <c r="B2" s="6" t="s">
        <v>23</v>
      </c>
      <c r="C2" s="1"/>
      <c r="D2" s="1"/>
      <c r="E2" s="1"/>
      <c r="F2" s="1"/>
    </row>
    <row r="3" spans="2:6" ht="15" customHeight="1">
      <c r="B3" s="1"/>
      <c r="C3" s="1"/>
      <c r="D3" s="1"/>
      <c r="E3" s="1"/>
      <c r="F3" s="1"/>
    </row>
    <row r="4" spans="2:6" ht="22.5" customHeight="1">
      <c r="B4" s="1"/>
      <c r="C4" s="1"/>
      <c r="D4" s="10" t="s">
        <v>24</v>
      </c>
      <c r="E4" s="10" t="s">
        <v>25</v>
      </c>
      <c r="F4" s="1"/>
    </row>
    <row r="5" spans="2:6" ht="15" customHeight="1">
      <c r="B5" s="1"/>
      <c r="C5" s="1"/>
      <c r="D5" s="10" t="s">
        <v>6</v>
      </c>
      <c r="E5" s="10" t="s">
        <v>6</v>
      </c>
      <c r="F5" s="10" t="s">
        <v>26</v>
      </c>
    </row>
    <row r="6" spans="2:6" ht="15" customHeight="1">
      <c r="B6" s="5" t="s">
        <v>27</v>
      </c>
      <c r="C6" s="5"/>
      <c r="D6" s="5"/>
      <c r="E6" s="5"/>
      <c r="F6" s="5"/>
    </row>
    <row r="7" spans="2:6" ht="15" customHeight="1">
      <c r="B7" s="5" t="s">
        <v>28</v>
      </c>
      <c r="C7" s="5"/>
      <c r="D7" s="77">
        <v>1278</v>
      </c>
      <c r="E7" s="78">
        <v>1202</v>
      </c>
      <c r="F7" s="78">
        <v>-6</v>
      </c>
    </row>
    <row r="8" spans="2:6" ht="15" customHeight="1">
      <c r="B8" s="79" t="s">
        <v>29</v>
      </c>
      <c r="C8" s="79"/>
      <c r="D8" s="80">
        <v>636</v>
      </c>
      <c r="E8" s="81">
        <v>543</v>
      </c>
      <c r="F8" s="81">
        <v>-17</v>
      </c>
    </row>
    <row r="9" spans="2:6" ht="15" customHeight="1">
      <c r="B9" s="82" t="s">
        <v>30</v>
      </c>
      <c r="C9" s="83"/>
      <c r="D9" s="84">
        <v>1914</v>
      </c>
      <c r="E9" s="85">
        <v>1745</v>
      </c>
      <c r="F9" s="86">
        <v>-10</v>
      </c>
    </row>
    <row r="10" spans="2:6" ht="15" customHeight="1">
      <c r="B10" s="5"/>
      <c r="C10" s="5"/>
      <c r="D10" s="5"/>
      <c r="E10" s="5"/>
      <c r="F10" s="5"/>
    </row>
    <row r="11" spans="2:6" ht="15" customHeight="1">
      <c r="B11" s="5" t="s">
        <v>31</v>
      </c>
      <c r="C11" s="5"/>
      <c r="D11" s="5"/>
      <c r="E11" s="5"/>
      <c r="F11" s="5"/>
    </row>
    <row r="12" spans="2:6" ht="15" customHeight="1">
      <c r="B12" s="5" t="s">
        <v>32</v>
      </c>
      <c r="C12" s="5"/>
      <c r="D12" s="87">
        <v>-452</v>
      </c>
      <c r="E12" s="78">
        <v>-384</v>
      </c>
      <c r="F12" s="78">
        <v>-18</v>
      </c>
    </row>
    <row r="13" spans="2:6" ht="15" customHeight="1">
      <c r="B13" s="5" t="s">
        <v>33</v>
      </c>
      <c r="C13" s="5"/>
      <c r="D13" s="77">
        <v>405</v>
      </c>
      <c r="E13" s="78">
        <v>390</v>
      </c>
      <c r="F13" s="78">
        <v>-4</v>
      </c>
    </row>
    <row r="14" spans="2:6" ht="15" customHeight="1">
      <c r="B14" s="79" t="s">
        <v>34</v>
      </c>
      <c r="C14" s="79"/>
      <c r="D14" s="88">
        <v>-2</v>
      </c>
      <c r="E14" s="81">
        <v>-1</v>
      </c>
      <c r="F14" s="81">
        <v>-100</v>
      </c>
    </row>
    <row r="15" spans="2:6" ht="15" customHeight="1">
      <c r="B15" s="82" t="s">
        <v>35</v>
      </c>
      <c r="C15" s="83"/>
      <c r="D15" s="84">
        <v>1865</v>
      </c>
      <c r="E15" s="85">
        <v>1750</v>
      </c>
      <c r="F15" s="86">
        <v>-7</v>
      </c>
    </row>
    <row r="16" spans="2:6" ht="15" customHeight="1">
      <c r="B16" s="5"/>
      <c r="C16" s="5"/>
      <c r="D16" s="5"/>
      <c r="E16" s="5"/>
      <c r="F16" s="5"/>
    </row>
    <row r="17" spans="2:6" ht="15" customHeight="1">
      <c r="B17" s="5" t="s">
        <v>36</v>
      </c>
      <c r="C17" s="5"/>
      <c r="D17" s="5"/>
      <c r="E17" s="5"/>
      <c r="F17" s="5"/>
    </row>
    <row r="18" spans="2:6" ht="15" customHeight="1">
      <c r="B18" s="5" t="s">
        <v>37</v>
      </c>
      <c r="C18" s="5"/>
      <c r="D18" s="77">
        <v>4994</v>
      </c>
      <c r="E18" s="78">
        <v>5120</v>
      </c>
      <c r="F18" s="78">
        <v>2</v>
      </c>
    </row>
    <row r="19" spans="2:6" ht="15" customHeight="1">
      <c r="B19" s="5" t="s">
        <v>38</v>
      </c>
      <c r="C19" s="5"/>
      <c r="D19" s="77">
        <v>754</v>
      </c>
      <c r="E19" s="78">
        <v>755</v>
      </c>
      <c r="F19" s="78">
        <v>0</v>
      </c>
    </row>
    <row r="20" spans="2:6" ht="15" customHeight="1">
      <c r="B20" s="5" t="s">
        <v>39</v>
      </c>
      <c r="C20" s="5"/>
      <c r="D20" s="77">
        <v>558</v>
      </c>
      <c r="E20" s="78">
        <v>539</v>
      </c>
      <c r="F20" s="78">
        <v>-4</v>
      </c>
    </row>
    <row r="21" spans="2:6" ht="15" customHeight="1">
      <c r="B21" s="79" t="s">
        <v>40</v>
      </c>
      <c r="C21" s="79"/>
      <c r="D21" s="80">
        <v>587</v>
      </c>
      <c r="E21" s="81">
        <v>555</v>
      </c>
      <c r="F21" s="81">
        <v>-6</v>
      </c>
    </row>
    <row r="22" spans="2:6" ht="15" customHeight="1">
      <c r="B22" s="82" t="s">
        <v>41</v>
      </c>
      <c r="C22" s="83"/>
      <c r="D22" s="84">
        <v>8758</v>
      </c>
      <c r="E22" s="85">
        <v>8719</v>
      </c>
      <c r="F22" s="86">
        <v>0</v>
      </c>
    </row>
    <row r="23" spans="2:6" ht="15" customHeight="1">
      <c r="B23" s="5"/>
      <c r="C23" s="5"/>
      <c r="D23" s="5"/>
      <c r="E23" s="5"/>
      <c r="F23" s="5"/>
    </row>
    <row r="24" spans="2:6" ht="15" customHeight="1">
      <c r="B24" s="5" t="s">
        <v>42</v>
      </c>
      <c r="C24" s="5"/>
      <c r="D24" s="77">
        <v>693</v>
      </c>
      <c r="E24" s="78">
        <v>601</v>
      </c>
      <c r="F24" s="78">
        <v>-15</v>
      </c>
    </row>
    <row r="25" spans="2:6" ht="15" customHeight="1">
      <c r="B25" s="5" t="s">
        <v>43</v>
      </c>
      <c r="C25" s="5"/>
      <c r="D25" s="77">
        <v>235</v>
      </c>
      <c r="E25" s="78">
        <v>452</v>
      </c>
      <c r="F25" s="78">
        <v>48</v>
      </c>
    </row>
    <row r="26" spans="2:6" ht="15" customHeight="1">
      <c r="B26" s="5" t="s">
        <v>44</v>
      </c>
      <c r="C26" s="5"/>
      <c r="D26" s="77">
        <v>61</v>
      </c>
      <c r="E26" s="78">
        <v>91</v>
      </c>
      <c r="F26" s="78">
        <v>33</v>
      </c>
    </row>
    <row r="27" spans="2:6" ht="15" customHeight="1">
      <c r="B27" s="79" t="s">
        <v>45</v>
      </c>
      <c r="C27" s="79"/>
      <c r="D27" s="80">
        <v>129</v>
      </c>
      <c r="E27" s="81">
        <v>154</v>
      </c>
      <c r="F27" s="81">
        <v>16</v>
      </c>
    </row>
    <row r="28" spans="2:6" ht="15" customHeight="1">
      <c r="B28" s="82" t="s">
        <v>46</v>
      </c>
      <c r="C28" s="83"/>
      <c r="D28" s="89">
        <v>1118</v>
      </c>
      <c r="E28" s="85">
        <v>1298</v>
      </c>
      <c r="F28" s="86">
        <v>14</v>
      </c>
    </row>
    <row r="29" spans="2:6" ht="15" customHeight="1">
      <c r="B29" s="79"/>
      <c r="C29" s="79"/>
      <c r="D29" s="90"/>
      <c r="E29" s="79"/>
      <c r="F29" s="79"/>
    </row>
    <row r="30" spans="2:6" ht="15" customHeight="1">
      <c r="B30" s="82" t="s">
        <v>47</v>
      </c>
      <c r="C30" s="83"/>
      <c r="D30" s="84">
        <v>9876</v>
      </c>
      <c r="E30" s="85">
        <v>10017</v>
      </c>
      <c r="F30" s="86">
        <v>1</v>
      </c>
    </row>
    <row r="31" spans="2:6" ht="15" customHeight="1">
      <c r="B31" s="79"/>
      <c r="C31" s="79"/>
      <c r="D31" s="79"/>
      <c r="E31" s="79"/>
      <c r="F31" s="79"/>
    </row>
    <row r="32" spans="2:6" ht="15" customHeight="1">
      <c r="B32" s="82" t="s">
        <v>48</v>
      </c>
      <c r="C32" s="83"/>
      <c r="D32" s="91">
        <v>32.700000000000003</v>
      </c>
      <c r="E32" s="92">
        <v>34.4</v>
      </c>
      <c r="F32" s="82"/>
    </row>
    <row r="33" spans="2:6" ht="15" customHeight="1">
      <c r="B33" s="3" t="s">
        <v>49</v>
      </c>
      <c r="C33" s="5"/>
      <c r="D33" s="93">
        <v>36.9</v>
      </c>
      <c r="E33" s="94">
        <v>39.5</v>
      </c>
      <c r="F33" s="3"/>
    </row>
    <row r="34" spans="2:6" ht="15" customHeight="1">
      <c r="B34" s="5"/>
      <c r="C34" s="5"/>
      <c r="D34" s="5"/>
      <c r="E34" s="5"/>
      <c r="F34" s="5"/>
    </row>
    <row r="35" spans="2:6" ht="26.65" customHeight="1">
      <c r="B35" s="52" t="s">
        <v>50</v>
      </c>
      <c r="C35" s="5"/>
      <c r="D35" s="5"/>
      <c r="E35" s="5"/>
      <c r="F35" s="5"/>
    </row>
    <row r="36" spans="2:6" ht="15" customHeight="1">
      <c r="B36" s="52"/>
      <c r="C36" s="1416" t="s">
        <v>51</v>
      </c>
      <c r="D36" s="1416"/>
      <c r="E36" s="1416" t="s">
        <v>52</v>
      </c>
      <c r="F36" s="1416"/>
    </row>
    <row r="37" spans="2:6" ht="15" customHeight="1">
      <c r="B37" s="5"/>
      <c r="C37" s="10" t="s">
        <v>53</v>
      </c>
      <c r="D37" s="10" t="s">
        <v>53</v>
      </c>
      <c r="E37" s="10" t="s">
        <v>53</v>
      </c>
      <c r="F37" s="10" t="s">
        <v>54</v>
      </c>
    </row>
    <row r="38" spans="2:6" ht="15" customHeight="1">
      <c r="B38" s="5"/>
      <c r="C38" s="10" t="s">
        <v>55</v>
      </c>
      <c r="D38" s="10" t="s">
        <v>56</v>
      </c>
      <c r="E38" s="10" t="s">
        <v>57</v>
      </c>
      <c r="F38" s="10" t="s">
        <v>58</v>
      </c>
    </row>
    <row r="39" spans="2:6" ht="15" customHeight="1">
      <c r="B39" s="79"/>
      <c r="C39" s="95" t="s">
        <v>6</v>
      </c>
      <c r="D39" s="95" t="s">
        <v>6</v>
      </c>
      <c r="E39" s="95" t="s">
        <v>6</v>
      </c>
      <c r="F39" s="95" t="s">
        <v>6</v>
      </c>
    </row>
    <row r="40" spans="2:6" ht="15" customHeight="1">
      <c r="B40" s="83" t="s">
        <v>59</v>
      </c>
      <c r="C40" s="96">
        <v>203</v>
      </c>
      <c r="D40" s="97">
        <v>66</v>
      </c>
      <c r="E40" s="96">
        <v>12</v>
      </c>
      <c r="F40" s="96">
        <v>1</v>
      </c>
    </row>
    <row r="41" spans="2:6" ht="15" customHeight="1">
      <c r="B41" s="5" t="s">
        <v>60</v>
      </c>
      <c r="C41" s="98">
        <v>187</v>
      </c>
      <c r="D41" s="99">
        <v>120</v>
      </c>
      <c r="E41" s="98">
        <v>65</v>
      </c>
      <c r="F41" s="98">
        <v>12</v>
      </c>
    </row>
    <row r="42" spans="2:6" ht="15" customHeight="1">
      <c r="B42" s="5" t="s">
        <v>61</v>
      </c>
      <c r="C42" s="98">
        <v>159</v>
      </c>
      <c r="D42" s="99">
        <v>219</v>
      </c>
      <c r="E42" s="98">
        <v>125</v>
      </c>
      <c r="F42" s="98">
        <v>82</v>
      </c>
    </row>
    <row r="43" spans="2:6" ht="15" customHeight="1">
      <c r="B43" s="79" t="s">
        <v>62</v>
      </c>
      <c r="C43" s="100">
        <v>0</v>
      </c>
      <c r="D43" s="101">
        <v>184</v>
      </c>
      <c r="E43" s="102">
        <v>175</v>
      </c>
      <c r="F43" s="102">
        <v>206</v>
      </c>
    </row>
    <row r="44" spans="2:6" ht="15" customHeight="1">
      <c r="B44" s="82" t="s">
        <v>63</v>
      </c>
      <c r="C44" s="85">
        <v>549</v>
      </c>
      <c r="D44" s="103">
        <v>589</v>
      </c>
      <c r="E44" s="85">
        <v>377</v>
      </c>
      <c r="F44" s="85">
        <v>301</v>
      </c>
    </row>
    <row r="45" spans="2:6" ht="15" customHeight="1"/>
    <row r="46" spans="2:6" ht="15" customHeight="1">
      <c r="B46" s="52" t="s">
        <v>64</v>
      </c>
    </row>
    <row r="47" spans="2:6" ht="72.650000000000006" customHeight="1">
      <c r="B47" s="104" t="s">
        <v>65</v>
      </c>
      <c r="C47" s="95" t="s">
        <v>66</v>
      </c>
      <c r="D47" s="95" t="s">
        <v>67</v>
      </c>
      <c r="E47" s="95" t="s">
        <v>68</v>
      </c>
    </row>
    <row r="48" spans="2:6" ht="15.75" customHeight="1">
      <c r="B48" s="105">
        <v>45717</v>
      </c>
      <c r="C48" s="106"/>
      <c r="D48" s="107">
        <v>2024</v>
      </c>
      <c r="E48" s="108">
        <v>0.33</v>
      </c>
    </row>
    <row r="49" spans="2:5" ht="15.75" customHeight="1">
      <c r="B49" s="109"/>
      <c r="C49" s="109"/>
      <c r="D49" s="110">
        <v>2025</v>
      </c>
      <c r="E49" s="111">
        <v>0.31</v>
      </c>
    </row>
    <row r="50" spans="2:5" ht="26.65" customHeight="1">
      <c r="B50" s="109"/>
      <c r="C50" s="109" t="s">
        <v>69</v>
      </c>
      <c r="D50" s="110">
        <v>2026</v>
      </c>
      <c r="E50" s="111">
        <v>0.21</v>
      </c>
    </row>
    <row r="51" spans="2:5" ht="26.65" customHeight="1">
      <c r="B51" s="109"/>
      <c r="C51" s="109" t="s">
        <v>70</v>
      </c>
      <c r="D51" s="110">
        <v>2027</v>
      </c>
      <c r="E51" s="111">
        <v>0.13</v>
      </c>
    </row>
    <row r="52" spans="2:5" ht="26.65" customHeight="1">
      <c r="B52" s="109"/>
      <c r="C52" s="109" t="s">
        <v>71</v>
      </c>
      <c r="D52" s="110">
        <v>2028</v>
      </c>
      <c r="E52" s="111">
        <v>0.02</v>
      </c>
    </row>
  </sheetData>
  <mergeCells count="2">
    <mergeCell ref="E36:F36"/>
    <mergeCell ref="C36:D36"/>
  </mergeCells>
  <pageMargins left="0.75" right="0.75" top="1" bottom="1" header="0.5" footer="0.5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3"/>
  <sheetViews>
    <sheetView showGridLines="0" showRuler="0" workbookViewId="0"/>
  </sheetViews>
  <sheetFormatPr defaultColWidth="13.1796875" defaultRowHeight="12.5"/>
  <cols>
    <col min="1" max="1" width="9.453125" customWidth="1"/>
    <col min="2" max="2" width="28.1796875" customWidth="1"/>
    <col min="3" max="7" width="8.81640625" customWidth="1"/>
    <col min="8" max="8" width="0" hidden="1" customWidth="1"/>
    <col min="9" max="13" width="8.81640625" customWidth="1"/>
    <col min="14" max="14" width="9.26953125" customWidth="1"/>
    <col min="15" max="15" width="11" customWidth="1"/>
    <col min="16" max="19" width="10.26953125" customWidth="1"/>
    <col min="20" max="20" width="9.26953125" customWidth="1"/>
    <col min="21" max="21" width="10.1796875" customWidth="1"/>
    <col min="22" max="25" width="9.26953125" customWidth="1"/>
  </cols>
  <sheetData>
    <row r="1" spans="1: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5" ht="15.5">
      <c r="A2" s="53"/>
      <c r="B2" s="1418" t="s">
        <v>72</v>
      </c>
      <c r="C2" s="1418"/>
      <c r="D2" s="1418"/>
      <c r="E2" s="1418"/>
      <c r="F2" s="1418"/>
      <c r="G2" s="1418"/>
      <c r="H2" s="1418"/>
      <c r="I2" s="1418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5">
      <c r="A3" s="53"/>
      <c r="B3" s="165"/>
      <c r="C3" s="166"/>
      <c r="D3" s="166"/>
      <c r="E3" s="166"/>
      <c r="F3" s="166"/>
      <c r="G3" s="166"/>
      <c r="H3" s="165"/>
      <c r="I3" s="166"/>
      <c r="J3" s="166"/>
      <c r="K3" s="166"/>
      <c r="L3" s="166"/>
      <c r="M3" s="166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25">
      <c r="A4" s="53"/>
      <c r="B4" s="165"/>
      <c r="C4" s="1419" t="s">
        <v>73</v>
      </c>
      <c r="D4" s="1419"/>
      <c r="E4" s="1419"/>
      <c r="F4" s="1419"/>
      <c r="G4" s="1419"/>
      <c r="H4" s="113"/>
      <c r="I4" s="1419" t="s">
        <v>74</v>
      </c>
      <c r="J4" s="1419"/>
      <c r="K4" s="1419"/>
      <c r="L4" s="1419"/>
      <c r="M4" s="1419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25" ht="31.5">
      <c r="A5" s="53"/>
      <c r="B5" s="165"/>
      <c r="C5" s="112" t="s">
        <v>75</v>
      </c>
      <c r="D5" s="112" t="s">
        <v>76</v>
      </c>
      <c r="E5" s="112" t="s">
        <v>77</v>
      </c>
      <c r="F5" s="112" t="s">
        <v>78</v>
      </c>
      <c r="G5" s="112" t="s">
        <v>79</v>
      </c>
      <c r="H5" s="167"/>
      <c r="I5" s="112" t="s">
        <v>75</v>
      </c>
      <c r="J5" s="112" t="s">
        <v>76</v>
      </c>
      <c r="K5" s="112" t="s">
        <v>77</v>
      </c>
      <c r="L5" s="112" t="s">
        <v>78</v>
      </c>
      <c r="M5" s="112" t="s">
        <v>79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5">
      <c r="A6" s="53"/>
      <c r="B6" s="113" t="s">
        <v>80</v>
      </c>
      <c r="C6" s="114" t="s">
        <v>6</v>
      </c>
      <c r="D6" s="114" t="s">
        <v>6</v>
      </c>
      <c r="E6" s="114" t="s">
        <v>6</v>
      </c>
      <c r="F6" s="114" t="s">
        <v>6</v>
      </c>
      <c r="G6" s="114" t="s">
        <v>6</v>
      </c>
      <c r="H6" s="168"/>
      <c r="I6" s="114" t="s">
        <v>6</v>
      </c>
      <c r="J6" s="114" t="s">
        <v>6</v>
      </c>
      <c r="K6" s="114" t="s">
        <v>6</v>
      </c>
      <c r="L6" s="114" t="s">
        <v>6</v>
      </c>
      <c r="M6" s="114" t="s">
        <v>6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spans="1:25">
      <c r="A7" s="53"/>
      <c r="B7" s="14" t="s">
        <v>81</v>
      </c>
      <c r="C7" s="115">
        <v>145039</v>
      </c>
      <c r="D7" s="115">
        <v>19507</v>
      </c>
      <c r="E7" s="115">
        <v>1793</v>
      </c>
      <c r="F7" s="115">
        <v>0</v>
      </c>
      <c r="G7" s="116">
        <v>166339</v>
      </c>
      <c r="H7" s="167"/>
      <c r="I7" s="115">
        <v>36</v>
      </c>
      <c r="J7" s="115">
        <v>61</v>
      </c>
      <c r="K7" s="115">
        <v>61</v>
      </c>
      <c r="L7" s="115">
        <v>0</v>
      </c>
      <c r="M7" s="115">
        <v>158</v>
      </c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spans="1:25">
      <c r="A8" s="53"/>
      <c r="B8" s="44" t="s">
        <v>82</v>
      </c>
      <c r="C8" s="27">
        <v>13497</v>
      </c>
      <c r="D8" s="27">
        <v>2064</v>
      </c>
      <c r="E8" s="27">
        <v>179</v>
      </c>
      <c r="F8" s="27">
        <v>40</v>
      </c>
      <c r="G8" s="117">
        <v>15780</v>
      </c>
      <c r="H8" s="169"/>
      <c r="I8" s="27">
        <v>219</v>
      </c>
      <c r="J8" s="27">
        <v>440</v>
      </c>
      <c r="K8" s="27">
        <v>91</v>
      </c>
      <c r="L8" s="27">
        <v>0</v>
      </c>
      <c r="M8" s="27">
        <v>750</v>
      </c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spans="1:25">
      <c r="A9" s="53"/>
      <c r="B9" s="44" t="s">
        <v>83</v>
      </c>
      <c r="C9" s="27">
        <v>10606</v>
      </c>
      <c r="D9" s="27">
        <v>1218</v>
      </c>
      <c r="E9" s="27">
        <v>257</v>
      </c>
      <c r="F9" s="27">
        <v>17</v>
      </c>
      <c r="G9" s="117">
        <v>12098</v>
      </c>
      <c r="H9" s="169"/>
      <c r="I9" s="27">
        <v>135</v>
      </c>
      <c r="J9" s="27">
        <v>110</v>
      </c>
      <c r="K9" s="27">
        <v>138</v>
      </c>
      <c r="L9" s="27">
        <v>0</v>
      </c>
      <c r="M9" s="27">
        <v>383</v>
      </c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</row>
    <row r="10" spans="1:25">
      <c r="A10" s="53"/>
      <c r="B10" s="31" t="s">
        <v>84</v>
      </c>
      <c r="C10" s="118">
        <v>52284</v>
      </c>
      <c r="D10" s="118">
        <v>7266</v>
      </c>
      <c r="E10" s="118">
        <v>2171</v>
      </c>
      <c r="F10" s="118">
        <v>0</v>
      </c>
      <c r="G10" s="119">
        <v>61721</v>
      </c>
      <c r="H10" s="170"/>
      <c r="I10" s="118">
        <v>133</v>
      </c>
      <c r="J10" s="118">
        <v>196</v>
      </c>
      <c r="K10" s="118">
        <v>420</v>
      </c>
      <c r="L10" s="118">
        <v>0</v>
      </c>
      <c r="M10" s="118">
        <v>749</v>
      </c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</row>
    <row r="11" spans="1:25">
      <c r="A11" s="53"/>
      <c r="B11" s="120" t="s">
        <v>85</v>
      </c>
      <c r="C11" s="121">
        <v>221426</v>
      </c>
      <c r="D11" s="121">
        <v>30055</v>
      </c>
      <c r="E11" s="121">
        <v>4400</v>
      </c>
      <c r="F11" s="121">
        <v>57</v>
      </c>
      <c r="G11" s="122">
        <v>255938</v>
      </c>
      <c r="H11" s="171"/>
      <c r="I11" s="121">
        <v>523</v>
      </c>
      <c r="J11" s="121">
        <v>807</v>
      </c>
      <c r="K11" s="121">
        <v>710</v>
      </c>
      <c r="L11" s="121">
        <v>0</v>
      </c>
      <c r="M11" s="121">
        <v>2040</v>
      </c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</row>
    <row r="12" spans="1:25">
      <c r="A12" s="53"/>
      <c r="B12" s="14" t="s">
        <v>81</v>
      </c>
      <c r="C12" s="115">
        <v>1651</v>
      </c>
      <c r="D12" s="115">
        <v>89</v>
      </c>
      <c r="E12" s="115">
        <v>169</v>
      </c>
      <c r="F12" s="115">
        <v>0</v>
      </c>
      <c r="G12" s="116">
        <v>1909</v>
      </c>
      <c r="H12" s="172"/>
      <c r="I12" s="115">
        <v>2</v>
      </c>
      <c r="J12" s="115">
        <v>1</v>
      </c>
      <c r="K12" s="115">
        <v>26</v>
      </c>
      <c r="L12" s="115">
        <v>0</v>
      </c>
      <c r="M12" s="115">
        <v>29</v>
      </c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</row>
    <row r="13" spans="1:25">
      <c r="A13" s="53"/>
      <c r="B13" s="44" t="s">
        <v>82</v>
      </c>
      <c r="C13" s="27">
        <v>17629</v>
      </c>
      <c r="D13" s="27">
        <v>2953</v>
      </c>
      <c r="E13" s="27">
        <v>1724</v>
      </c>
      <c r="F13" s="27">
        <v>0</v>
      </c>
      <c r="G13" s="117">
        <v>22306</v>
      </c>
      <c r="H13" s="169"/>
      <c r="I13" s="27">
        <v>334</v>
      </c>
      <c r="J13" s="27">
        <v>807</v>
      </c>
      <c r="K13" s="27">
        <v>1416</v>
      </c>
      <c r="L13" s="27">
        <v>0</v>
      </c>
      <c r="M13" s="27">
        <v>2557</v>
      </c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</row>
    <row r="14" spans="1:25">
      <c r="A14" s="53"/>
      <c r="B14" s="44" t="s">
        <v>83</v>
      </c>
      <c r="C14" s="27">
        <v>1844</v>
      </c>
      <c r="D14" s="27">
        <v>155</v>
      </c>
      <c r="E14" s="27">
        <v>121</v>
      </c>
      <c r="F14" s="27">
        <v>0</v>
      </c>
      <c r="G14" s="117">
        <v>2120</v>
      </c>
      <c r="H14" s="169"/>
      <c r="I14" s="27">
        <v>3</v>
      </c>
      <c r="J14" s="27">
        <v>1</v>
      </c>
      <c r="K14" s="27">
        <v>23</v>
      </c>
      <c r="L14" s="27">
        <v>0</v>
      </c>
      <c r="M14" s="27">
        <v>27</v>
      </c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</row>
    <row r="15" spans="1:25">
      <c r="A15" s="53"/>
      <c r="B15" s="31" t="s">
        <v>84</v>
      </c>
      <c r="C15" s="118">
        <v>64224</v>
      </c>
      <c r="D15" s="118">
        <v>3901</v>
      </c>
      <c r="E15" s="118">
        <v>945</v>
      </c>
      <c r="F15" s="118">
        <v>0</v>
      </c>
      <c r="G15" s="119">
        <v>69070</v>
      </c>
      <c r="H15" s="170"/>
      <c r="I15" s="118">
        <v>76</v>
      </c>
      <c r="J15" s="118">
        <v>135</v>
      </c>
      <c r="K15" s="118">
        <v>206</v>
      </c>
      <c r="L15" s="118">
        <v>0</v>
      </c>
      <c r="M15" s="118">
        <v>417</v>
      </c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</row>
    <row r="16" spans="1:25">
      <c r="A16" s="53"/>
      <c r="B16" s="120" t="s">
        <v>86</v>
      </c>
      <c r="C16" s="121">
        <v>85348</v>
      </c>
      <c r="D16" s="121">
        <v>7098</v>
      </c>
      <c r="E16" s="121">
        <v>2959</v>
      </c>
      <c r="F16" s="121">
        <v>0</v>
      </c>
      <c r="G16" s="122">
        <v>95405</v>
      </c>
      <c r="H16" s="171"/>
      <c r="I16" s="121">
        <v>415</v>
      </c>
      <c r="J16" s="121">
        <v>944</v>
      </c>
      <c r="K16" s="121">
        <v>1671</v>
      </c>
      <c r="L16" s="121">
        <v>0</v>
      </c>
      <c r="M16" s="121">
        <v>3030</v>
      </c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</row>
    <row r="17" spans="1:25" ht="21">
      <c r="A17" s="53"/>
      <c r="B17" s="120" t="s">
        <v>87</v>
      </c>
      <c r="C17" s="121">
        <v>306774</v>
      </c>
      <c r="D17" s="121">
        <v>37153</v>
      </c>
      <c r="E17" s="121">
        <v>7359</v>
      </c>
      <c r="F17" s="121">
        <v>57</v>
      </c>
      <c r="G17" s="122">
        <v>351343</v>
      </c>
      <c r="H17" s="120"/>
      <c r="I17" s="121">
        <v>938</v>
      </c>
      <c r="J17" s="121">
        <v>1751</v>
      </c>
      <c r="K17" s="121">
        <v>2381</v>
      </c>
      <c r="L17" s="121">
        <v>0</v>
      </c>
      <c r="M17" s="121">
        <v>5070</v>
      </c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</row>
    <row r="18" spans="1:25">
      <c r="A18" s="53"/>
      <c r="B18" s="123" t="s">
        <v>88</v>
      </c>
      <c r="C18" s="124">
        <v>64988</v>
      </c>
      <c r="D18" s="124">
        <v>3245</v>
      </c>
      <c r="E18" s="124">
        <v>0</v>
      </c>
      <c r="F18" s="124">
        <v>0</v>
      </c>
      <c r="G18" s="125">
        <v>68233</v>
      </c>
      <c r="H18" s="120"/>
      <c r="I18" s="124">
        <v>12</v>
      </c>
      <c r="J18" s="124">
        <v>11</v>
      </c>
      <c r="K18" s="124">
        <v>0</v>
      </c>
      <c r="L18" s="124">
        <v>0</v>
      </c>
      <c r="M18" s="124">
        <v>23</v>
      </c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</row>
    <row r="19" spans="1:25" ht="21">
      <c r="A19" s="53"/>
      <c r="B19" s="49" t="s">
        <v>89</v>
      </c>
      <c r="C19" s="126">
        <v>371762</v>
      </c>
      <c r="D19" s="126">
        <v>40398</v>
      </c>
      <c r="E19" s="126">
        <v>7359</v>
      </c>
      <c r="F19" s="126">
        <v>57</v>
      </c>
      <c r="G19" s="127">
        <v>419576</v>
      </c>
      <c r="H19" s="167"/>
      <c r="I19" s="126">
        <v>950</v>
      </c>
      <c r="J19" s="126">
        <v>1762</v>
      </c>
      <c r="K19" s="126">
        <v>2381</v>
      </c>
      <c r="L19" s="126">
        <v>0</v>
      </c>
      <c r="M19" s="126">
        <v>5093</v>
      </c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</row>
    <row r="20" spans="1:25" ht="21">
      <c r="A20" s="53"/>
      <c r="B20" s="44" t="s">
        <v>90</v>
      </c>
      <c r="C20" s="27">
        <v>412255</v>
      </c>
      <c r="D20" s="27">
        <v>18728</v>
      </c>
      <c r="E20" s="27">
        <v>1168</v>
      </c>
      <c r="F20" s="27">
        <v>6</v>
      </c>
      <c r="G20" s="117">
        <v>432157</v>
      </c>
      <c r="H20" s="169"/>
      <c r="I20" s="27">
        <v>164</v>
      </c>
      <c r="J20" s="27">
        <v>250</v>
      </c>
      <c r="K20" s="27">
        <v>25</v>
      </c>
      <c r="L20" s="27">
        <v>0</v>
      </c>
      <c r="M20" s="27">
        <v>439</v>
      </c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</row>
    <row r="21" spans="1:25">
      <c r="A21" s="53"/>
      <c r="B21" s="128" t="s">
        <v>79</v>
      </c>
      <c r="C21" s="129">
        <v>784017</v>
      </c>
      <c r="D21" s="129">
        <v>59126</v>
      </c>
      <c r="E21" s="129">
        <v>8527</v>
      </c>
      <c r="F21" s="129">
        <v>63</v>
      </c>
      <c r="G21" s="130">
        <v>851733</v>
      </c>
      <c r="H21" s="173"/>
      <c r="I21" s="129">
        <v>1114</v>
      </c>
      <c r="J21" s="129">
        <v>2012</v>
      </c>
      <c r="K21" s="129">
        <v>2406</v>
      </c>
      <c r="L21" s="129">
        <v>0</v>
      </c>
      <c r="M21" s="129">
        <v>5532</v>
      </c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</row>
    <row r="22" spans="1:25">
      <c r="A22" s="53"/>
      <c r="B22" s="128"/>
      <c r="C22" s="128"/>
      <c r="D22" s="128"/>
      <c r="E22" s="128"/>
      <c r="F22" s="173"/>
      <c r="G22" s="173"/>
      <c r="H22" s="128"/>
      <c r="I22" s="173"/>
      <c r="J22" s="173"/>
      <c r="K22" s="173"/>
      <c r="L22" s="173"/>
      <c r="M22" s="173"/>
      <c r="N22" s="53"/>
      <c r="O22" s="128"/>
      <c r="P22" s="128"/>
      <c r="Q22" s="128"/>
      <c r="R22" s="128"/>
      <c r="S22" s="173"/>
      <c r="T22" s="128"/>
      <c r="U22" s="173"/>
      <c r="V22" s="173"/>
      <c r="W22" s="173"/>
      <c r="X22" s="173"/>
      <c r="Y22" s="173"/>
    </row>
    <row r="23" spans="1:25">
      <c r="A23" s="53"/>
      <c r="B23" s="128"/>
      <c r="C23" s="128"/>
      <c r="D23" s="128"/>
      <c r="E23" s="128"/>
      <c r="F23" s="173"/>
      <c r="G23" s="173"/>
      <c r="H23" s="128"/>
      <c r="I23" s="1421"/>
      <c r="J23" s="1421"/>
      <c r="K23" s="1421"/>
      <c r="L23" s="1421"/>
      <c r="M23" s="1421"/>
      <c r="N23" s="53"/>
      <c r="O23" s="128"/>
      <c r="P23" s="128"/>
      <c r="Q23" s="128"/>
      <c r="R23" s="128"/>
      <c r="S23" s="173"/>
      <c r="T23" s="128"/>
      <c r="U23" s="173"/>
      <c r="V23" s="173"/>
      <c r="W23" s="173"/>
      <c r="X23" s="173"/>
      <c r="Y23" s="173"/>
    </row>
    <row r="24" spans="1:25">
      <c r="A24" s="53"/>
      <c r="B24" s="128"/>
      <c r="C24" s="1420"/>
      <c r="D24" s="1420"/>
      <c r="E24" s="1420"/>
      <c r="F24" s="1420"/>
      <c r="G24" s="1420"/>
      <c r="I24" s="1420"/>
      <c r="J24" s="1420"/>
      <c r="K24" s="1420"/>
      <c r="L24" s="1420"/>
      <c r="M24" s="1420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166"/>
    </row>
    <row r="25" spans="1:25">
      <c r="A25" s="53"/>
      <c r="B25" s="165"/>
      <c r="C25" s="1419" t="s">
        <v>91</v>
      </c>
      <c r="D25" s="1419"/>
      <c r="E25" s="1419"/>
      <c r="F25" s="1419"/>
      <c r="G25" s="1419"/>
      <c r="H25" s="113"/>
      <c r="I25" s="1419" t="s">
        <v>92</v>
      </c>
      <c r="J25" s="1419"/>
      <c r="K25" s="1419"/>
      <c r="L25" s="1419"/>
      <c r="M25" s="1419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</row>
    <row r="26" spans="1:25" ht="36.65" customHeight="1">
      <c r="A26" s="53"/>
      <c r="B26" s="165"/>
      <c r="C26" s="112" t="s">
        <v>75</v>
      </c>
      <c r="D26" s="112" t="s">
        <v>76</v>
      </c>
      <c r="E26" s="112" t="s">
        <v>77</v>
      </c>
      <c r="F26" s="112" t="s">
        <v>78</v>
      </c>
      <c r="G26" s="112" t="s">
        <v>79</v>
      </c>
      <c r="H26" s="167"/>
      <c r="I26" s="112" t="s">
        <v>75</v>
      </c>
      <c r="J26" s="112" t="s">
        <v>93</v>
      </c>
      <c r="K26" s="112" t="s">
        <v>77</v>
      </c>
      <c r="L26" s="112" t="s">
        <v>78</v>
      </c>
      <c r="M26" s="112" t="s">
        <v>79</v>
      </c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</row>
    <row r="27" spans="1:25">
      <c r="A27" s="53"/>
      <c r="B27" s="113" t="s">
        <v>80</v>
      </c>
      <c r="C27" s="114" t="s">
        <v>6</v>
      </c>
      <c r="D27" s="114" t="s">
        <v>6</v>
      </c>
      <c r="E27" s="114" t="s">
        <v>6</v>
      </c>
      <c r="F27" s="114" t="s">
        <v>6</v>
      </c>
      <c r="G27" s="114" t="s">
        <v>6</v>
      </c>
      <c r="H27" s="168"/>
      <c r="I27" s="114" t="s">
        <v>7</v>
      </c>
      <c r="J27" s="114" t="s">
        <v>7</v>
      </c>
      <c r="K27" s="114" t="s">
        <v>6</v>
      </c>
      <c r="L27" s="114" t="s">
        <v>6</v>
      </c>
      <c r="M27" s="114" t="s">
        <v>7</v>
      </c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</row>
    <row r="28" spans="1:25">
      <c r="A28" s="53"/>
      <c r="B28" s="14" t="s">
        <v>81</v>
      </c>
      <c r="C28" s="115">
        <v>145003</v>
      </c>
      <c r="D28" s="115">
        <v>19446</v>
      </c>
      <c r="E28" s="115">
        <v>1732</v>
      </c>
      <c r="F28" s="115">
        <v>0</v>
      </c>
      <c r="G28" s="115">
        <v>166181</v>
      </c>
      <c r="H28" s="167"/>
      <c r="I28" s="131">
        <v>0</v>
      </c>
      <c r="J28" s="131">
        <v>0.3</v>
      </c>
      <c r="K28" s="131">
        <v>3.4</v>
      </c>
      <c r="L28" s="132">
        <v>0</v>
      </c>
      <c r="M28" s="132">
        <v>0.1</v>
      </c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</row>
    <row r="29" spans="1:25">
      <c r="A29" s="53"/>
      <c r="B29" s="44" t="s">
        <v>82</v>
      </c>
      <c r="C29" s="27">
        <v>13278</v>
      </c>
      <c r="D29" s="27">
        <v>1624</v>
      </c>
      <c r="E29" s="27">
        <v>88</v>
      </c>
      <c r="F29" s="27">
        <v>40</v>
      </c>
      <c r="G29" s="27">
        <v>15030</v>
      </c>
      <c r="H29" s="169"/>
      <c r="I29" s="133">
        <v>1.6</v>
      </c>
      <c r="J29" s="133">
        <v>21.3</v>
      </c>
      <c r="K29" s="133">
        <v>50.8</v>
      </c>
      <c r="L29" s="134">
        <v>0</v>
      </c>
      <c r="M29" s="134">
        <v>4.8</v>
      </c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</row>
    <row r="30" spans="1:25">
      <c r="A30" s="53"/>
      <c r="B30" s="44" t="s">
        <v>83</v>
      </c>
      <c r="C30" s="27">
        <v>10471</v>
      </c>
      <c r="D30" s="27">
        <v>1108</v>
      </c>
      <c r="E30" s="27">
        <v>119</v>
      </c>
      <c r="F30" s="27">
        <v>17</v>
      </c>
      <c r="G30" s="27">
        <v>11715</v>
      </c>
      <c r="H30" s="169"/>
      <c r="I30" s="133">
        <v>1.3</v>
      </c>
      <c r="J30" s="133">
        <v>9</v>
      </c>
      <c r="K30" s="133">
        <v>53.7</v>
      </c>
      <c r="L30" s="134">
        <v>0</v>
      </c>
      <c r="M30" s="134">
        <v>3.2</v>
      </c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</row>
    <row r="31" spans="1:25">
      <c r="A31" s="53"/>
      <c r="B31" s="31" t="s">
        <v>84</v>
      </c>
      <c r="C31" s="118">
        <v>52151</v>
      </c>
      <c r="D31" s="118">
        <v>7070</v>
      </c>
      <c r="E31" s="118">
        <v>1751</v>
      </c>
      <c r="F31" s="118">
        <v>0</v>
      </c>
      <c r="G31" s="118">
        <v>60972</v>
      </c>
      <c r="H31" s="170"/>
      <c r="I31" s="135">
        <v>0.3</v>
      </c>
      <c r="J31" s="135">
        <v>2.7</v>
      </c>
      <c r="K31" s="135">
        <v>19.3</v>
      </c>
      <c r="L31" s="136">
        <v>0</v>
      </c>
      <c r="M31" s="136">
        <v>1.2</v>
      </c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</row>
    <row r="32" spans="1:25">
      <c r="A32" s="53"/>
      <c r="B32" s="120" t="s">
        <v>85</v>
      </c>
      <c r="C32" s="121">
        <v>220903</v>
      </c>
      <c r="D32" s="121">
        <v>29248</v>
      </c>
      <c r="E32" s="121">
        <v>3690</v>
      </c>
      <c r="F32" s="121">
        <v>57</v>
      </c>
      <c r="G32" s="121">
        <v>253898</v>
      </c>
      <c r="H32" s="171"/>
      <c r="I32" s="137">
        <v>0.2</v>
      </c>
      <c r="J32" s="137">
        <v>2.7</v>
      </c>
      <c r="K32" s="137">
        <v>16.100000000000001</v>
      </c>
      <c r="L32" s="138">
        <v>0</v>
      </c>
      <c r="M32" s="138">
        <v>0.8</v>
      </c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</row>
    <row r="33" spans="1:25">
      <c r="A33" s="53"/>
      <c r="B33" s="14" t="s">
        <v>81</v>
      </c>
      <c r="C33" s="115">
        <v>1649</v>
      </c>
      <c r="D33" s="115">
        <v>88</v>
      </c>
      <c r="E33" s="115">
        <v>143</v>
      </c>
      <c r="F33" s="115">
        <v>0</v>
      </c>
      <c r="G33" s="115">
        <v>1880</v>
      </c>
      <c r="H33" s="172"/>
      <c r="I33" s="131">
        <v>0.1</v>
      </c>
      <c r="J33" s="131">
        <v>1.1000000000000001</v>
      </c>
      <c r="K33" s="131">
        <v>15.4</v>
      </c>
      <c r="L33" s="132">
        <v>0</v>
      </c>
      <c r="M33" s="132">
        <v>1.5</v>
      </c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</row>
    <row r="34" spans="1:25">
      <c r="A34" s="53"/>
      <c r="B34" s="44" t="s">
        <v>82</v>
      </c>
      <c r="C34" s="27">
        <v>17295</v>
      </c>
      <c r="D34" s="27">
        <v>2146</v>
      </c>
      <c r="E34" s="27">
        <v>308</v>
      </c>
      <c r="F34" s="27">
        <v>0</v>
      </c>
      <c r="G34" s="27">
        <v>19749</v>
      </c>
      <c r="H34" s="169"/>
      <c r="I34" s="133">
        <v>1.9</v>
      </c>
      <c r="J34" s="133">
        <v>27.3</v>
      </c>
      <c r="K34" s="133">
        <v>82.1</v>
      </c>
      <c r="L34" s="134">
        <v>0</v>
      </c>
      <c r="M34" s="134">
        <v>11.5</v>
      </c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</row>
    <row r="35" spans="1:25">
      <c r="A35" s="53"/>
      <c r="B35" s="44" t="s">
        <v>83</v>
      </c>
      <c r="C35" s="27">
        <v>1841</v>
      </c>
      <c r="D35" s="27">
        <v>154</v>
      </c>
      <c r="E35" s="27">
        <v>98</v>
      </c>
      <c r="F35" s="27">
        <v>0</v>
      </c>
      <c r="G35" s="27">
        <v>2093</v>
      </c>
      <c r="H35" s="169"/>
      <c r="I35" s="133">
        <v>0.2</v>
      </c>
      <c r="J35" s="133">
        <v>0.6</v>
      </c>
      <c r="K35" s="133">
        <v>19</v>
      </c>
      <c r="L35" s="134">
        <v>0</v>
      </c>
      <c r="M35" s="134">
        <v>1.3</v>
      </c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</row>
    <row r="36" spans="1:25">
      <c r="A36" s="53"/>
      <c r="B36" s="31" t="s">
        <v>84</v>
      </c>
      <c r="C36" s="118">
        <v>64148</v>
      </c>
      <c r="D36" s="118">
        <v>3766</v>
      </c>
      <c r="E36" s="118">
        <v>739</v>
      </c>
      <c r="F36" s="118">
        <v>0</v>
      </c>
      <c r="G36" s="118">
        <v>68653</v>
      </c>
      <c r="H36" s="170"/>
      <c r="I36" s="135">
        <v>0.1</v>
      </c>
      <c r="J36" s="135">
        <v>3.5</v>
      </c>
      <c r="K36" s="135">
        <v>21.8</v>
      </c>
      <c r="L36" s="136">
        <v>0</v>
      </c>
      <c r="M36" s="136">
        <v>0.6</v>
      </c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</row>
    <row r="37" spans="1:25">
      <c r="A37" s="53"/>
      <c r="B37" s="120" t="s">
        <v>86</v>
      </c>
      <c r="C37" s="121">
        <v>84933</v>
      </c>
      <c r="D37" s="121">
        <v>6154</v>
      </c>
      <c r="E37" s="121">
        <v>1288</v>
      </c>
      <c r="F37" s="121">
        <v>0</v>
      </c>
      <c r="G37" s="121">
        <v>92375</v>
      </c>
      <c r="H37" s="171"/>
      <c r="I37" s="137">
        <v>0.5</v>
      </c>
      <c r="J37" s="137">
        <v>13.3</v>
      </c>
      <c r="K37" s="137">
        <v>56.5</v>
      </c>
      <c r="L37" s="138">
        <v>0</v>
      </c>
      <c r="M37" s="138">
        <v>3.2</v>
      </c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</row>
    <row r="38" spans="1:25" ht="21">
      <c r="A38" s="53"/>
      <c r="B38" s="120" t="s">
        <v>87</v>
      </c>
      <c r="C38" s="121">
        <v>305836</v>
      </c>
      <c r="D38" s="121">
        <v>35402</v>
      </c>
      <c r="E38" s="121">
        <v>4978</v>
      </c>
      <c r="F38" s="121">
        <v>57</v>
      </c>
      <c r="G38" s="121">
        <v>346273</v>
      </c>
      <c r="H38" s="120"/>
      <c r="I38" s="137">
        <v>0.3</v>
      </c>
      <c r="J38" s="137">
        <v>4.7</v>
      </c>
      <c r="K38" s="137">
        <v>32.4</v>
      </c>
      <c r="L38" s="138">
        <v>0</v>
      </c>
      <c r="M38" s="138">
        <v>1.4</v>
      </c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</row>
    <row r="39" spans="1:25">
      <c r="A39" s="53"/>
      <c r="B39" s="123" t="s">
        <v>88</v>
      </c>
      <c r="C39" s="124">
        <v>64976</v>
      </c>
      <c r="D39" s="124">
        <v>3234</v>
      </c>
      <c r="E39" s="124">
        <v>0</v>
      </c>
      <c r="F39" s="124">
        <v>0</v>
      </c>
      <c r="G39" s="124">
        <v>68210</v>
      </c>
      <c r="H39" s="120"/>
      <c r="I39" s="139">
        <v>0</v>
      </c>
      <c r="J39" s="139">
        <v>0.3</v>
      </c>
      <c r="K39" s="139">
        <v>0</v>
      </c>
      <c r="L39" s="140">
        <v>0</v>
      </c>
      <c r="M39" s="140">
        <v>0</v>
      </c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</row>
    <row r="40" spans="1:25" ht="21">
      <c r="A40" s="53"/>
      <c r="B40" s="49" t="s">
        <v>89</v>
      </c>
      <c r="C40" s="126">
        <v>370812</v>
      </c>
      <c r="D40" s="126">
        <v>38636</v>
      </c>
      <c r="E40" s="126">
        <v>4978</v>
      </c>
      <c r="F40" s="126">
        <v>57</v>
      </c>
      <c r="G40" s="126">
        <v>414483</v>
      </c>
      <c r="H40" s="167"/>
      <c r="I40" s="141">
        <v>0.3</v>
      </c>
      <c r="J40" s="141">
        <v>4.4000000000000004</v>
      </c>
      <c r="K40" s="141">
        <v>32.4</v>
      </c>
      <c r="L40" s="142">
        <v>0</v>
      </c>
      <c r="M40" s="142">
        <v>1.2</v>
      </c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</row>
    <row r="41" spans="1:25" ht="21">
      <c r="A41" s="53"/>
      <c r="B41" s="44" t="s">
        <v>90</v>
      </c>
      <c r="C41" s="27">
        <v>412091</v>
      </c>
      <c r="D41" s="27">
        <v>18478</v>
      </c>
      <c r="E41" s="27">
        <v>1143</v>
      </c>
      <c r="F41" s="27">
        <v>6</v>
      </c>
      <c r="G41" s="27">
        <v>431718</v>
      </c>
      <c r="H41" s="169"/>
      <c r="I41" s="133">
        <v>0</v>
      </c>
      <c r="J41" s="133">
        <v>1.3</v>
      </c>
      <c r="K41" s="133">
        <v>2.1</v>
      </c>
      <c r="L41" s="134">
        <v>0</v>
      </c>
      <c r="M41" s="134">
        <v>0.1</v>
      </c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</row>
    <row r="42" spans="1:25">
      <c r="A42" s="53"/>
      <c r="B42" s="128" t="s">
        <v>79</v>
      </c>
      <c r="C42" s="129">
        <v>782903</v>
      </c>
      <c r="D42" s="129">
        <v>57114</v>
      </c>
      <c r="E42" s="129">
        <v>6121</v>
      </c>
      <c r="F42" s="129">
        <v>63</v>
      </c>
      <c r="G42" s="129">
        <v>846201</v>
      </c>
      <c r="H42" s="173"/>
      <c r="I42" s="143">
        <v>0.1</v>
      </c>
      <c r="J42" s="143">
        <v>3.4</v>
      </c>
      <c r="K42" s="143">
        <v>28.2</v>
      </c>
      <c r="L42" s="144">
        <v>0</v>
      </c>
      <c r="M42" s="144">
        <v>0.6</v>
      </c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</row>
    <row r="43" spans="1:25">
      <c r="A43" s="53"/>
      <c r="B43" s="128"/>
      <c r="C43" s="173"/>
      <c r="D43" s="173"/>
      <c r="E43" s="173"/>
      <c r="F43" s="173"/>
      <c r="G43" s="173"/>
      <c r="H43" s="44"/>
      <c r="I43" s="44"/>
      <c r="J43" s="173"/>
      <c r="K43" s="44"/>
      <c r="L43" s="44"/>
      <c r="M43" s="44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</row>
    <row r="44" spans="1:25">
      <c r="A44" s="53"/>
      <c r="B44" s="128"/>
      <c r="C44" s="173"/>
      <c r="D44" s="173"/>
      <c r="E44" s="173"/>
      <c r="F44" s="173"/>
      <c r="G44" s="173"/>
      <c r="H44" s="44"/>
      <c r="I44" s="44"/>
      <c r="J44" s="173"/>
      <c r="K44" s="44"/>
      <c r="L44" s="44"/>
      <c r="M44" s="44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</row>
    <row r="45" spans="1:25">
      <c r="A45" s="53"/>
      <c r="B45" s="128"/>
      <c r="C45" s="173"/>
      <c r="D45" s="173"/>
      <c r="E45" s="173"/>
      <c r="F45" s="173"/>
      <c r="G45" s="173"/>
      <c r="H45" s="44"/>
      <c r="I45" s="44"/>
      <c r="J45" s="173"/>
      <c r="K45" s="44"/>
      <c r="L45" s="44"/>
      <c r="M45" s="44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</row>
    <row r="46" spans="1:25">
      <c r="A46" s="53"/>
      <c r="B46" s="165"/>
      <c r="C46" s="1419" t="s">
        <v>73</v>
      </c>
      <c r="D46" s="1419"/>
      <c r="E46" s="1419"/>
      <c r="F46" s="1419"/>
      <c r="G46" s="1419"/>
      <c r="H46" s="113"/>
      <c r="I46" s="1419" t="s">
        <v>74</v>
      </c>
      <c r="J46" s="1419"/>
      <c r="K46" s="1419"/>
      <c r="L46" s="1419"/>
      <c r="M46" s="1419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</row>
    <row r="47" spans="1:25" ht="31.5">
      <c r="B47" s="165"/>
      <c r="C47" s="112" t="s">
        <v>75</v>
      </c>
      <c r="D47" s="112" t="s">
        <v>76</v>
      </c>
      <c r="E47" s="112" t="s">
        <v>77</v>
      </c>
      <c r="F47" s="112" t="s">
        <v>78</v>
      </c>
      <c r="G47" s="112" t="s">
        <v>79</v>
      </c>
      <c r="H47" s="167"/>
      <c r="I47" s="112" t="s">
        <v>75</v>
      </c>
      <c r="J47" s="112" t="s">
        <v>76</v>
      </c>
      <c r="K47" s="112" t="s">
        <v>77</v>
      </c>
      <c r="L47" s="112" t="s">
        <v>78</v>
      </c>
      <c r="M47" s="112" t="s">
        <v>79</v>
      </c>
    </row>
    <row r="48" spans="1:25">
      <c r="B48" s="113" t="s">
        <v>94</v>
      </c>
      <c r="C48" s="114" t="s">
        <v>6</v>
      </c>
      <c r="D48" s="114" t="s">
        <v>6</v>
      </c>
      <c r="E48" s="114" t="s">
        <v>6</v>
      </c>
      <c r="F48" s="145" t="s">
        <v>6</v>
      </c>
      <c r="G48" s="114" t="s">
        <v>6</v>
      </c>
      <c r="H48" s="168"/>
      <c r="I48" s="114" t="s">
        <v>6</v>
      </c>
      <c r="J48" s="114" t="s">
        <v>6</v>
      </c>
      <c r="K48" s="114" t="s">
        <v>6</v>
      </c>
      <c r="L48" s="145" t="s">
        <v>6</v>
      </c>
      <c r="M48" s="114" t="s">
        <v>6</v>
      </c>
    </row>
    <row r="49" spans="2:13">
      <c r="B49" s="14" t="s">
        <v>81</v>
      </c>
      <c r="C49" s="146">
        <v>146001</v>
      </c>
      <c r="D49" s="146">
        <v>19123</v>
      </c>
      <c r="E49" s="146">
        <v>1812</v>
      </c>
      <c r="F49" s="147">
        <v>0</v>
      </c>
      <c r="G49" s="146">
        <v>166936</v>
      </c>
      <c r="H49" s="175"/>
      <c r="I49" s="146">
        <v>43</v>
      </c>
      <c r="J49" s="146">
        <v>77</v>
      </c>
      <c r="K49" s="146">
        <v>112</v>
      </c>
      <c r="L49" s="147">
        <v>0</v>
      </c>
      <c r="M49" s="146">
        <v>232</v>
      </c>
    </row>
    <row r="50" spans="2:13">
      <c r="B50" s="44" t="s">
        <v>82</v>
      </c>
      <c r="C50" s="29">
        <v>8094</v>
      </c>
      <c r="D50" s="29">
        <v>2128</v>
      </c>
      <c r="E50" s="29">
        <v>198</v>
      </c>
      <c r="F50" s="148">
        <v>0</v>
      </c>
      <c r="G50" s="29">
        <v>10420</v>
      </c>
      <c r="I50" s="29">
        <v>111</v>
      </c>
      <c r="J50" s="29">
        <v>492</v>
      </c>
      <c r="K50" s="29">
        <v>107</v>
      </c>
      <c r="L50" s="148">
        <v>0</v>
      </c>
      <c r="M50" s="29">
        <v>710</v>
      </c>
    </row>
    <row r="51" spans="2:13">
      <c r="B51" s="44" t="s">
        <v>83</v>
      </c>
      <c r="C51" s="29">
        <v>6832</v>
      </c>
      <c r="D51" s="29">
        <v>1252</v>
      </c>
      <c r="E51" s="29">
        <v>264</v>
      </c>
      <c r="F51" s="148">
        <v>0</v>
      </c>
      <c r="G51" s="29">
        <v>8348</v>
      </c>
      <c r="I51" s="29">
        <v>56</v>
      </c>
      <c r="J51" s="29">
        <v>117</v>
      </c>
      <c r="K51" s="29">
        <v>144</v>
      </c>
      <c r="L51" s="148">
        <v>0</v>
      </c>
      <c r="M51" s="29">
        <v>317</v>
      </c>
    </row>
    <row r="52" spans="2:13">
      <c r="B52" s="31" t="s">
        <v>84</v>
      </c>
      <c r="C52" s="149">
        <v>54257</v>
      </c>
      <c r="D52" s="149">
        <v>8673</v>
      </c>
      <c r="E52" s="149">
        <v>1692</v>
      </c>
      <c r="F52" s="150">
        <v>0</v>
      </c>
      <c r="G52" s="149">
        <v>64622</v>
      </c>
      <c r="I52" s="149">
        <v>191</v>
      </c>
      <c r="J52" s="149">
        <v>214</v>
      </c>
      <c r="K52" s="149">
        <v>346</v>
      </c>
      <c r="L52" s="150">
        <v>0</v>
      </c>
      <c r="M52" s="149">
        <v>751</v>
      </c>
    </row>
    <row r="53" spans="2:13">
      <c r="B53" s="120" t="s">
        <v>85</v>
      </c>
      <c r="C53" s="151">
        <v>215184</v>
      </c>
      <c r="D53" s="151">
        <v>31176</v>
      </c>
      <c r="E53" s="151">
        <v>3966</v>
      </c>
      <c r="F53" s="152">
        <v>0</v>
      </c>
      <c r="G53" s="151">
        <v>250326</v>
      </c>
      <c r="H53" s="176"/>
      <c r="I53" s="151">
        <v>401</v>
      </c>
      <c r="J53" s="151">
        <v>900</v>
      </c>
      <c r="K53" s="151">
        <v>709</v>
      </c>
      <c r="L53" s="152">
        <v>0</v>
      </c>
      <c r="M53" s="151">
        <v>2010</v>
      </c>
    </row>
    <row r="54" spans="2:13">
      <c r="B54" s="14" t="s">
        <v>81</v>
      </c>
      <c r="C54" s="146">
        <v>4201</v>
      </c>
      <c r="D54" s="146">
        <v>346</v>
      </c>
      <c r="E54" s="146">
        <v>612</v>
      </c>
      <c r="F54" s="153">
        <v>0</v>
      </c>
      <c r="G54" s="146">
        <v>5159</v>
      </c>
      <c r="H54" s="177"/>
      <c r="I54" s="146">
        <v>7</v>
      </c>
      <c r="J54" s="146">
        <v>28</v>
      </c>
      <c r="K54" s="146">
        <v>316</v>
      </c>
      <c r="L54" s="153">
        <v>0</v>
      </c>
      <c r="M54" s="146">
        <v>351</v>
      </c>
    </row>
    <row r="55" spans="2:13">
      <c r="B55" s="44" t="s">
        <v>82</v>
      </c>
      <c r="C55" s="29">
        <v>22315</v>
      </c>
      <c r="D55" s="29">
        <v>3450</v>
      </c>
      <c r="E55" s="29">
        <v>1522</v>
      </c>
      <c r="F55" s="148">
        <v>0</v>
      </c>
      <c r="G55" s="29">
        <v>27287</v>
      </c>
      <c r="I55" s="29">
        <v>412</v>
      </c>
      <c r="J55" s="29">
        <v>1138</v>
      </c>
      <c r="K55" s="29">
        <v>1226</v>
      </c>
      <c r="L55" s="148">
        <v>0</v>
      </c>
      <c r="M55" s="29">
        <v>2776</v>
      </c>
    </row>
    <row r="56" spans="2:13">
      <c r="B56" s="44" t="s">
        <v>83</v>
      </c>
      <c r="C56" s="29">
        <v>1637</v>
      </c>
      <c r="D56" s="29">
        <v>91</v>
      </c>
      <c r="E56" s="29">
        <v>229</v>
      </c>
      <c r="F56" s="148">
        <v>0</v>
      </c>
      <c r="G56" s="29">
        <v>1957</v>
      </c>
      <c r="I56" s="29">
        <v>3</v>
      </c>
      <c r="J56" s="29">
        <v>1</v>
      </c>
      <c r="K56" s="29">
        <v>32</v>
      </c>
      <c r="L56" s="148">
        <v>0</v>
      </c>
      <c r="M56" s="29">
        <v>36</v>
      </c>
    </row>
    <row r="57" spans="2:13">
      <c r="B57" s="31" t="s">
        <v>84</v>
      </c>
      <c r="C57" s="149">
        <v>58248</v>
      </c>
      <c r="D57" s="149">
        <v>4629</v>
      </c>
      <c r="E57" s="149">
        <v>862</v>
      </c>
      <c r="F57" s="150">
        <v>0</v>
      </c>
      <c r="G57" s="149">
        <v>63739</v>
      </c>
      <c r="I57" s="149">
        <v>96</v>
      </c>
      <c r="J57" s="149">
        <v>200</v>
      </c>
      <c r="K57" s="149">
        <v>252</v>
      </c>
      <c r="L57" s="150">
        <v>0</v>
      </c>
      <c r="M57" s="149">
        <v>548</v>
      </c>
    </row>
    <row r="58" spans="2:13">
      <c r="B58" s="120" t="s">
        <v>86</v>
      </c>
      <c r="C58" s="151">
        <v>86401</v>
      </c>
      <c r="D58" s="151">
        <v>8516</v>
      </c>
      <c r="E58" s="151">
        <v>3225</v>
      </c>
      <c r="F58" s="152">
        <v>0</v>
      </c>
      <c r="G58" s="151">
        <v>98142</v>
      </c>
      <c r="H58" s="176"/>
      <c r="I58" s="151">
        <v>518</v>
      </c>
      <c r="J58" s="151">
        <v>1367</v>
      </c>
      <c r="K58" s="151">
        <v>1826</v>
      </c>
      <c r="L58" s="152">
        <v>0</v>
      </c>
      <c r="M58" s="151">
        <v>3711</v>
      </c>
    </row>
    <row r="59" spans="2:13" ht="21">
      <c r="B59" s="120" t="s">
        <v>87</v>
      </c>
      <c r="C59" s="151">
        <v>301585</v>
      </c>
      <c r="D59" s="151">
        <v>39692</v>
      </c>
      <c r="E59" s="151">
        <v>7191</v>
      </c>
      <c r="F59" s="154">
        <v>0</v>
      </c>
      <c r="G59" s="151">
        <v>348468</v>
      </c>
      <c r="H59" s="178"/>
      <c r="I59" s="151">
        <v>919</v>
      </c>
      <c r="J59" s="151">
        <v>2267</v>
      </c>
      <c r="K59" s="151">
        <v>2535</v>
      </c>
      <c r="L59" s="154">
        <v>0</v>
      </c>
      <c r="M59" s="151">
        <v>5721</v>
      </c>
    </row>
    <row r="60" spans="2:13">
      <c r="B60" s="123" t="s">
        <v>88</v>
      </c>
      <c r="C60" s="152">
        <v>52869</v>
      </c>
      <c r="D60" s="152">
        <v>3907</v>
      </c>
      <c r="E60" s="152">
        <v>0</v>
      </c>
      <c r="F60" s="152">
        <v>0</v>
      </c>
      <c r="G60" s="152">
        <v>56776</v>
      </c>
      <c r="H60" s="178"/>
      <c r="I60" s="152">
        <v>11</v>
      </c>
      <c r="J60" s="152">
        <v>16</v>
      </c>
      <c r="K60" s="152">
        <v>0</v>
      </c>
      <c r="L60" s="152">
        <v>0</v>
      </c>
      <c r="M60" s="152">
        <v>27</v>
      </c>
    </row>
    <row r="61" spans="2:13" ht="21">
      <c r="B61" s="49" t="s">
        <v>89</v>
      </c>
      <c r="C61" s="155">
        <v>354454</v>
      </c>
      <c r="D61" s="155">
        <v>43599</v>
      </c>
      <c r="E61" s="155">
        <v>7191</v>
      </c>
      <c r="F61" s="153">
        <v>0</v>
      </c>
      <c r="G61" s="155">
        <v>405244</v>
      </c>
      <c r="H61" s="175"/>
      <c r="I61" s="155">
        <v>930</v>
      </c>
      <c r="J61" s="155">
        <v>2283</v>
      </c>
      <c r="K61" s="155">
        <v>2535</v>
      </c>
      <c r="L61" s="153">
        <v>0</v>
      </c>
      <c r="M61" s="155">
        <v>5748</v>
      </c>
    </row>
    <row r="62" spans="2:13" ht="21">
      <c r="B62" s="31" t="s">
        <v>90</v>
      </c>
      <c r="C62" s="149">
        <v>374063</v>
      </c>
      <c r="D62" s="149">
        <v>24208</v>
      </c>
      <c r="E62" s="149">
        <v>1037</v>
      </c>
      <c r="F62" s="150">
        <v>0</v>
      </c>
      <c r="G62" s="149">
        <v>399308</v>
      </c>
      <c r="I62" s="149">
        <v>173</v>
      </c>
      <c r="J62" s="149">
        <v>287</v>
      </c>
      <c r="K62" s="149">
        <v>44</v>
      </c>
      <c r="L62" s="150">
        <v>0</v>
      </c>
      <c r="M62" s="149">
        <v>504</v>
      </c>
    </row>
    <row r="63" spans="2:13" ht="13">
      <c r="B63" s="49" t="s">
        <v>79</v>
      </c>
      <c r="C63" s="155">
        <v>728517</v>
      </c>
      <c r="D63" s="155">
        <v>67807</v>
      </c>
      <c r="E63" s="155">
        <v>8228</v>
      </c>
      <c r="F63" s="156">
        <v>0</v>
      </c>
      <c r="G63" s="155">
        <v>804552</v>
      </c>
      <c r="H63" s="175"/>
      <c r="I63" s="155">
        <v>1103</v>
      </c>
      <c r="J63" s="155">
        <v>2570</v>
      </c>
      <c r="K63" s="155">
        <v>2579</v>
      </c>
      <c r="L63" s="156">
        <v>0</v>
      </c>
      <c r="M63" s="155">
        <v>6252</v>
      </c>
    </row>
    <row r="66" spans="2:13">
      <c r="B66" s="165"/>
      <c r="C66" s="1422" t="s">
        <v>91</v>
      </c>
      <c r="D66" s="1421"/>
      <c r="E66" s="1421"/>
      <c r="F66" s="1421"/>
      <c r="G66" s="1421"/>
      <c r="I66" s="1422" t="s">
        <v>92</v>
      </c>
      <c r="J66" s="1421"/>
      <c r="K66" s="1421"/>
      <c r="L66" s="1421"/>
      <c r="M66" s="1421"/>
    </row>
    <row r="67" spans="2:13" ht="31.5">
      <c r="B67" s="165"/>
      <c r="C67" s="157" t="s">
        <v>75</v>
      </c>
      <c r="D67" s="157" t="s">
        <v>76</v>
      </c>
      <c r="E67" s="112" t="s">
        <v>77</v>
      </c>
      <c r="F67" s="112" t="s">
        <v>78</v>
      </c>
      <c r="G67" s="157" t="s">
        <v>79</v>
      </c>
      <c r="H67" s="175"/>
      <c r="I67" s="157" t="s">
        <v>75</v>
      </c>
      <c r="J67" s="157" t="s">
        <v>93</v>
      </c>
      <c r="K67" s="112" t="s">
        <v>77</v>
      </c>
      <c r="L67" s="112" t="s">
        <v>78</v>
      </c>
      <c r="M67" s="157" t="s">
        <v>79</v>
      </c>
    </row>
    <row r="68" spans="2:13">
      <c r="B68" s="113" t="s">
        <v>94</v>
      </c>
      <c r="C68" s="158" t="s">
        <v>6</v>
      </c>
      <c r="D68" s="158" t="s">
        <v>6</v>
      </c>
      <c r="E68" s="114" t="s">
        <v>6</v>
      </c>
      <c r="F68" s="145" t="s">
        <v>6</v>
      </c>
      <c r="G68" s="158" t="s">
        <v>6</v>
      </c>
      <c r="I68" s="158" t="s">
        <v>7</v>
      </c>
      <c r="J68" s="158" t="s">
        <v>7</v>
      </c>
      <c r="K68" s="114" t="s">
        <v>6</v>
      </c>
      <c r="L68" s="145" t="s">
        <v>6</v>
      </c>
      <c r="M68" s="158" t="s">
        <v>7</v>
      </c>
    </row>
    <row r="69" spans="2:13">
      <c r="B69" s="14" t="s">
        <v>81</v>
      </c>
      <c r="C69" s="146">
        <v>145958</v>
      </c>
      <c r="D69" s="146">
        <v>19046</v>
      </c>
      <c r="E69" s="146">
        <v>1700</v>
      </c>
      <c r="F69" s="147">
        <v>0</v>
      </c>
      <c r="G69" s="146">
        <v>166704</v>
      </c>
      <c r="H69" s="175"/>
      <c r="I69" s="159">
        <v>0</v>
      </c>
      <c r="J69" s="159">
        <v>0.4</v>
      </c>
      <c r="K69" s="159">
        <v>6.2</v>
      </c>
      <c r="L69" s="147">
        <v>0</v>
      </c>
      <c r="M69" s="159">
        <v>0.1</v>
      </c>
    </row>
    <row r="70" spans="2:13">
      <c r="B70" s="44" t="s">
        <v>82</v>
      </c>
      <c r="C70" s="29">
        <v>7983</v>
      </c>
      <c r="D70" s="29">
        <v>1636</v>
      </c>
      <c r="E70" s="29">
        <v>91</v>
      </c>
      <c r="F70" s="148">
        <v>0</v>
      </c>
      <c r="G70" s="29">
        <v>9710</v>
      </c>
      <c r="I70" s="160">
        <v>1.4</v>
      </c>
      <c r="J70" s="160">
        <v>23.1</v>
      </c>
      <c r="K70" s="160">
        <v>54</v>
      </c>
      <c r="L70" s="148">
        <v>0</v>
      </c>
      <c r="M70" s="160">
        <v>6.8</v>
      </c>
    </row>
    <row r="71" spans="2:13">
      <c r="B71" s="44" t="s">
        <v>83</v>
      </c>
      <c r="C71" s="29">
        <v>6776</v>
      </c>
      <c r="D71" s="29">
        <v>1135</v>
      </c>
      <c r="E71" s="29">
        <v>120</v>
      </c>
      <c r="F71" s="148">
        <v>0</v>
      </c>
      <c r="G71" s="29">
        <v>8031</v>
      </c>
      <c r="I71" s="160">
        <v>0.8</v>
      </c>
      <c r="J71" s="160">
        <v>9.3000000000000007</v>
      </c>
      <c r="K71" s="160">
        <v>54.5</v>
      </c>
      <c r="L71" s="148">
        <v>0</v>
      </c>
      <c r="M71" s="160">
        <v>3.8</v>
      </c>
    </row>
    <row r="72" spans="2:13">
      <c r="B72" s="31" t="s">
        <v>84</v>
      </c>
      <c r="C72" s="149">
        <v>54066</v>
      </c>
      <c r="D72" s="149">
        <v>8459</v>
      </c>
      <c r="E72" s="149">
        <v>1346</v>
      </c>
      <c r="F72" s="150">
        <v>0</v>
      </c>
      <c r="G72" s="149">
        <v>63871</v>
      </c>
      <c r="I72" s="161">
        <v>0.4</v>
      </c>
      <c r="J72" s="161">
        <v>2.5</v>
      </c>
      <c r="K72" s="161">
        <v>20.399999999999999</v>
      </c>
      <c r="L72" s="150">
        <v>0</v>
      </c>
      <c r="M72" s="161">
        <v>1.2</v>
      </c>
    </row>
    <row r="73" spans="2:13">
      <c r="B73" s="120" t="s">
        <v>85</v>
      </c>
      <c r="C73" s="151">
        <v>214783</v>
      </c>
      <c r="D73" s="151">
        <v>30276</v>
      </c>
      <c r="E73" s="151">
        <v>3257</v>
      </c>
      <c r="F73" s="152">
        <v>0</v>
      </c>
      <c r="G73" s="151">
        <v>248316</v>
      </c>
      <c r="H73" s="176"/>
      <c r="I73" s="162">
        <v>0.2</v>
      </c>
      <c r="J73" s="162">
        <v>2.9</v>
      </c>
      <c r="K73" s="162">
        <v>17.899999999999999</v>
      </c>
      <c r="L73" s="152">
        <v>0</v>
      </c>
      <c r="M73" s="162">
        <v>0.8</v>
      </c>
    </row>
    <row r="74" spans="2:13">
      <c r="B74" s="14" t="s">
        <v>81</v>
      </c>
      <c r="C74" s="146">
        <v>4194</v>
      </c>
      <c r="D74" s="146">
        <v>318</v>
      </c>
      <c r="E74" s="146">
        <v>296</v>
      </c>
      <c r="F74" s="153">
        <v>0</v>
      </c>
      <c r="G74" s="146">
        <v>4808</v>
      </c>
      <c r="H74" s="177"/>
      <c r="I74" s="159">
        <v>0.2</v>
      </c>
      <c r="J74" s="159">
        <v>8.1</v>
      </c>
      <c r="K74" s="159">
        <v>51.6</v>
      </c>
      <c r="L74" s="153">
        <v>0</v>
      </c>
      <c r="M74" s="159">
        <v>6.8</v>
      </c>
    </row>
    <row r="75" spans="2:13">
      <c r="B75" s="44" t="s">
        <v>82</v>
      </c>
      <c r="C75" s="29">
        <v>21903</v>
      </c>
      <c r="D75" s="29">
        <v>2312</v>
      </c>
      <c r="E75" s="29">
        <v>296</v>
      </c>
      <c r="F75" s="148">
        <v>0</v>
      </c>
      <c r="G75" s="29">
        <v>24511</v>
      </c>
      <c r="I75" s="160">
        <v>1.8</v>
      </c>
      <c r="J75" s="160">
        <v>33</v>
      </c>
      <c r="K75" s="160">
        <v>80.599999999999994</v>
      </c>
      <c r="L75" s="148">
        <v>0</v>
      </c>
      <c r="M75" s="160">
        <v>10.199999999999999</v>
      </c>
    </row>
    <row r="76" spans="2:13">
      <c r="B76" s="44" t="s">
        <v>83</v>
      </c>
      <c r="C76" s="29">
        <v>1634</v>
      </c>
      <c r="D76" s="29">
        <v>90</v>
      </c>
      <c r="E76" s="29">
        <v>197</v>
      </c>
      <c r="F76" s="148">
        <v>0</v>
      </c>
      <c r="G76" s="29">
        <v>1921</v>
      </c>
      <c r="I76" s="160">
        <v>0.2</v>
      </c>
      <c r="J76" s="160">
        <v>1.1000000000000001</v>
      </c>
      <c r="K76" s="160">
        <v>14</v>
      </c>
      <c r="L76" s="148">
        <v>0</v>
      </c>
      <c r="M76" s="160">
        <v>1.8</v>
      </c>
    </row>
    <row r="77" spans="2:13">
      <c r="B77" s="31" t="s">
        <v>84</v>
      </c>
      <c r="C77" s="149">
        <v>58152</v>
      </c>
      <c r="D77" s="149">
        <v>4429</v>
      </c>
      <c r="E77" s="149">
        <v>610</v>
      </c>
      <c r="F77" s="150">
        <v>0</v>
      </c>
      <c r="G77" s="149">
        <v>63191</v>
      </c>
      <c r="I77" s="161">
        <v>0.2</v>
      </c>
      <c r="J77" s="161">
        <v>4.3</v>
      </c>
      <c r="K77" s="161">
        <v>29.2</v>
      </c>
      <c r="L77" s="150">
        <v>0</v>
      </c>
      <c r="M77" s="161">
        <v>0.9</v>
      </c>
    </row>
    <row r="78" spans="2:13">
      <c r="B78" s="120" t="s">
        <v>86</v>
      </c>
      <c r="C78" s="151">
        <v>85883</v>
      </c>
      <c r="D78" s="151">
        <v>7149</v>
      </c>
      <c r="E78" s="151">
        <v>1399</v>
      </c>
      <c r="F78" s="152">
        <v>0</v>
      </c>
      <c r="G78" s="151">
        <v>94431</v>
      </c>
      <c r="H78" s="176"/>
      <c r="I78" s="162">
        <v>0.6</v>
      </c>
      <c r="J78" s="162">
        <v>16.100000000000001</v>
      </c>
      <c r="K78" s="162">
        <v>56.6</v>
      </c>
      <c r="L78" s="152">
        <v>0</v>
      </c>
      <c r="M78" s="162">
        <v>3.8</v>
      </c>
    </row>
    <row r="79" spans="2:13" ht="21">
      <c r="B79" s="120" t="s">
        <v>87</v>
      </c>
      <c r="C79" s="151">
        <v>300666</v>
      </c>
      <c r="D79" s="151">
        <v>37425</v>
      </c>
      <c r="E79" s="151">
        <v>4656</v>
      </c>
      <c r="F79" s="154">
        <v>0</v>
      </c>
      <c r="G79" s="151">
        <v>342747</v>
      </c>
      <c r="H79" s="178"/>
      <c r="I79" s="162">
        <v>0.3</v>
      </c>
      <c r="J79" s="162">
        <v>5.7</v>
      </c>
      <c r="K79" s="162">
        <v>35.299999999999997</v>
      </c>
      <c r="L79" s="154">
        <v>0</v>
      </c>
      <c r="M79" s="162">
        <v>1.6</v>
      </c>
    </row>
    <row r="80" spans="2:13">
      <c r="B80" s="123" t="s">
        <v>88</v>
      </c>
      <c r="C80" s="152">
        <v>52858</v>
      </c>
      <c r="D80" s="152">
        <v>3891</v>
      </c>
      <c r="E80" s="152">
        <v>0</v>
      </c>
      <c r="F80" s="152">
        <v>0</v>
      </c>
      <c r="G80" s="152">
        <v>56749</v>
      </c>
      <c r="H80" s="178"/>
      <c r="I80" s="163">
        <v>0</v>
      </c>
      <c r="J80" s="163">
        <v>0.4</v>
      </c>
      <c r="K80" s="163">
        <v>0</v>
      </c>
      <c r="L80" s="152">
        <v>0</v>
      </c>
      <c r="M80" s="163">
        <v>0</v>
      </c>
    </row>
    <row r="81" spans="2:13" ht="21">
      <c r="B81" s="49" t="s">
        <v>89</v>
      </c>
      <c r="C81" s="155">
        <v>353524</v>
      </c>
      <c r="D81" s="155">
        <v>41316</v>
      </c>
      <c r="E81" s="155">
        <v>4656</v>
      </c>
      <c r="F81" s="153">
        <v>0</v>
      </c>
      <c r="G81" s="155">
        <v>399496</v>
      </c>
      <c r="H81" s="175"/>
      <c r="I81" s="164">
        <v>0.3</v>
      </c>
      <c r="J81" s="164">
        <v>5.2</v>
      </c>
      <c r="K81" s="164">
        <v>35.299999999999997</v>
      </c>
      <c r="L81" s="153">
        <v>0</v>
      </c>
      <c r="M81" s="164">
        <v>1.4</v>
      </c>
    </row>
    <row r="82" spans="2:13" ht="21">
      <c r="B82" s="31" t="s">
        <v>90</v>
      </c>
      <c r="C82" s="149">
        <v>373890</v>
      </c>
      <c r="D82" s="149">
        <v>23921</v>
      </c>
      <c r="E82" s="149">
        <v>993</v>
      </c>
      <c r="F82" s="150">
        <v>0</v>
      </c>
      <c r="G82" s="149">
        <v>398804</v>
      </c>
      <c r="I82" s="161">
        <v>0</v>
      </c>
      <c r="J82" s="161">
        <v>1.2</v>
      </c>
      <c r="K82" s="161">
        <v>4.2</v>
      </c>
      <c r="L82" s="150">
        <v>0</v>
      </c>
      <c r="M82" s="161">
        <v>0.1</v>
      </c>
    </row>
    <row r="83" spans="2:13" ht="13">
      <c r="B83" s="49" t="s">
        <v>79</v>
      </c>
      <c r="C83" s="155">
        <v>727414</v>
      </c>
      <c r="D83" s="155">
        <v>65237</v>
      </c>
      <c r="E83" s="155">
        <v>5649</v>
      </c>
      <c r="F83" s="156">
        <v>0</v>
      </c>
      <c r="G83" s="155">
        <v>798300</v>
      </c>
      <c r="I83" s="164">
        <v>0.2</v>
      </c>
      <c r="J83" s="164">
        <v>3.8</v>
      </c>
      <c r="K83" s="164">
        <v>31.3</v>
      </c>
      <c r="L83" s="156">
        <v>0</v>
      </c>
      <c r="M83" s="164">
        <v>0.8</v>
      </c>
    </row>
  </sheetData>
  <mergeCells count="12">
    <mergeCell ref="I46:M46"/>
    <mergeCell ref="C46:G46"/>
    <mergeCell ref="C66:G66"/>
    <mergeCell ref="I66:M66"/>
    <mergeCell ref="C4:G4"/>
    <mergeCell ref="B2:I2"/>
    <mergeCell ref="I4:M4"/>
    <mergeCell ref="C24:G24"/>
    <mergeCell ref="C25:G25"/>
    <mergeCell ref="I25:M25"/>
    <mergeCell ref="I24:M24"/>
    <mergeCell ref="I23:M23"/>
  </mergeCells>
  <pageMargins left="0.75" right="0.75" top="1" bottom="1" header="0.5" footer="0.5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1"/>
  <sheetViews>
    <sheetView showGridLines="0" showRuler="0" workbookViewId="0"/>
  </sheetViews>
  <sheetFormatPr defaultColWidth="13.1796875" defaultRowHeight="12.5"/>
  <cols>
    <col min="1" max="1" width="9.453125" customWidth="1"/>
    <col min="2" max="2" width="43.26953125" customWidth="1"/>
    <col min="3" max="10" width="8.81640625" customWidth="1"/>
  </cols>
  <sheetData>
    <row r="1" spans="1:11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1" ht="15.5">
      <c r="A2" s="53"/>
      <c r="B2" s="1418" t="s">
        <v>113</v>
      </c>
      <c r="C2" s="1418"/>
      <c r="D2" s="1418"/>
      <c r="E2" s="165"/>
      <c r="F2" s="165"/>
      <c r="G2" s="165"/>
      <c r="H2" s="232"/>
      <c r="I2" s="53"/>
      <c r="J2" s="53"/>
    </row>
    <row r="3" spans="1:11" ht="14.5">
      <c r="A3" s="53"/>
      <c r="B3" s="232"/>
      <c r="C3" s="233"/>
      <c r="D3" s="8"/>
      <c r="E3" s="8"/>
      <c r="F3" s="8"/>
      <c r="G3" s="8"/>
      <c r="H3" s="233"/>
      <c r="I3" s="233"/>
      <c r="J3" s="233"/>
    </row>
    <row r="4" spans="1:11" ht="14.5">
      <c r="A4" s="53"/>
      <c r="B4" s="232"/>
      <c r="C4" s="233"/>
      <c r="D4" s="1423" t="s">
        <v>93</v>
      </c>
      <c r="E4" s="1423"/>
      <c r="F4" s="1423"/>
      <c r="G4" s="1423"/>
      <c r="H4" s="233"/>
      <c r="I4" s="233"/>
      <c r="J4" s="233"/>
    </row>
    <row r="5" spans="1:11" ht="31.5">
      <c r="A5" s="53"/>
      <c r="B5" s="224" t="s">
        <v>80</v>
      </c>
      <c r="C5" s="10" t="s">
        <v>75</v>
      </c>
      <c r="D5" s="201" t="s">
        <v>114</v>
      </c>
      <c r="E5" s="201" t="s">
        <v>115</v>
      </c>
      <c r="F5" s="201" t="s">
        <v>116</v>
      </c>
      <c r="G5" s="201" t="s">
        <v>79</v>
      </c>
      <c r="H5" s="10" t="s">
        <v>77</v>
      </c>
      <c r="I5" s="10" t="s">
        <v>78</v>
      </c>
      <c r="J5" s="10" t="s">
        <v>79</v>
      </c>
    </row>
    <row r="6" spans="1:11">
      <c r="A6" s="53"/>
      <c r="B6" s="225" t="s">
        <v>73</v>
      </c>
      <c r="C6" s="95" t="s">
        <v>6</v>
      </c>
      <c r="D6" s="95" t="s">
        <v>6</v>
      </c>
      <c r="E6" s="95" t="s">
        <v>6</v>
      </c>
      <c r="F6" s="95" t="s">
        <v>6</v>
      </c>
      <c r="G6" s="95" t="s">
        <v>6</v>
      </c>
      <c r="H6" s="114" t="s">
        <v>6</v>
      </c>
      <c r="I6" s="114" t="s">
        <v>6</v>
      </c>
      <c r="J6" s="95" t="s">
        <v>6</v>
      </c>
    </row>
    <row r="7" spans="1:11" ht="13">
      <c r="A7" s="53"/>
      <c r="B7" s="14" t="s">
        <v>81</v>
      </c>
      <c r="C7" s="115">
        <v>146690</v>
      </c>
      <c r="D7" s="115">
        <v>16790</v>
      </c>
      <c r="E7" s="115">
        <v>2034</v>
      </c>
      <c r="F7" s="115">
        <v>772</v>
      </c>
      <c r="G7" s="115">
        <v>19596</v>
      </c>
      <c r="H7" s="115">
        <v>1962</v>
      </c>
      <c r="I7" s="115">
        <v>0</v>
      </c>
      <c r="J7" s="115">
        <v>168248</v>
      </c>
      <c r="K7" s="1"/>
    </row>
    <row r="8" spans="1:11" ht="13">
      <c r="A8" s="53"/>
      <c r="B8" s="44" t="s">
        <v>82</v>
      </c>
      <c r="C8" s="27">
        <v>31126</v>
      </c>
      <c r="D8" s="27">
        <v>4435</v>
      </c>
      <c r="E8" s="27">
        <v>303</v>
      </c>
      <c r="F8" s="27">
        <v>279</v>
      </c>
      <c r="G8" s="27">
        <v>5017</v>
      </c>
      <c r="H8" s="27">
        <v>1903</v>
      </c>
      <c r="I8" s="27">
        <v>40</v>
      </c>
      <c r="J8" s="27">
        <v>38086</v>
      </c>
      <c r="K8" s="1"/>
    </row>
    <row r="9" spans="1:11" ht="13">
      <c r="A9" s="53"/>
      <c r="B9" s="44" t="s">
        <v>83</v>
      </c>
      <c r="C9" s="27">
        <v>12450</v>
      </c>
      <c r="D9" s="27">
        <v>1056</v>
      </c>
      <c r="E9" s="27">
        <v>211</v>
      </c>
      <c r="F9" s="27">
        <v>106</v>
      </c>
      <c r="G9" s="27">
        <v>1373</v>
      </c>
      <c r="H9" s="27">
        <v>378</v>
      </c>
      <c r="I9" s="27">
        <v>17</v>
      </c>
      <c r="J9" s="27">
        <v>14218</v>
      </c>
      <c r="K9" s="1"/>
    </row>
    <row r="10" spans="1:11" ht="13">
      <c r="A10" s="53"/>
      <c r="B10" s="44" t="s">
        <v>84</v>
      </c>
      <c r="C10" s="27">
        <v>116508</v>
      </c>
      <c r="D10" s="27">
        <v>10849</v>
      </c>
      <c r="E10" s="27">
        <v>144</v>
      </c>
      <c r="F10" s="27">
        <v>174</v>
      </c>
      <c r="G10" s="27">
        <v>11167</v>
      </c>
      <c r="H10" s="27">
        <v>3116</v>
      </c>
      <c r="I10" s="27">
        <v>0</v>
      </c>
      <c r="J10" s="27">
        <v>130791</v>
      </c>
      <c r="K10" s="1"/>
    </row>
    <row r="11" spans="1:11" ht="13">
      <c r="A11" s="53"/>
      <c r="B11" s="128" t="s">
        <v>79</v>
      </c>
      <c r="C11" s="129">
        <v>306774</v>
      </c>
      <c r="D11" s="129">
        <v>33130</v>
      </c>
      <c r="E11" s="129">
        <v>2692</v>
      </c>
      <c r="F11" s="129">
        <v>1331</v>
      </c>
      <c r="G11" s="129">
        <v>37153</v>
      </c>
      <c r="H11" s="129">
        <v>7359</v>
      </c>
      <c r="I11" s="129">
        <v>57</v>
      </c>
      <c r="J11" s="129">
        <v>351343</v>
      </c>
      <c r="K11" s="1"/>
    </row>
    <row r="12" spans="1:11" ht="13">
      <c r="A12" s="53"/>
      <c r="B12" s="44"/>
      <c r="C12" s="169"/>
      <c r="D12" s="169"/>
      <c r="E12" s="169"/>
      <c r="F12" s="169"/>
      <c r="G12" s="169"/>
      <c r="H12" s="169"/>
      <c r="I12" s="169"/>
      <c r="J12" s="169"/>
      <c r="K12" s="1"/>
    </row>
    <row r="13" spans="1:11" ht="13">
      <c r="A13" s="53"/>
      <c r="B13" s="225" t="s">
        <v>74</v>
      </c>
      <c r="C13" s="13"/>
      <c r="D13" s="13"/>
      <c r="E13" s="13"/>
      <c r="F13" s="13"/>
      <c r="G13" s="13"/>
      <c r="H13" s="13"/>
      <c r="I13" s="11"/>
      <c r="J13" s="11"/>
      <c r="K13" s="1"/>
    </row>
    <row r="14" spans="1:11" ht="13">
      <c r="A14" s="53"/>
      <c r="B14" s="14" t="s">
        <v>81</v>
      </c>
      <c r="C14" s="115">
        <v>38</v>
      </c>
      <c r="D14" s="115">
        <v>42</v>
      </c>
      <c r="E14" s="115">
        <v>13</v>
      </c>
      <c r="F14" s="115">
        <v>7</v>
      </c>
      <c r="G14" s="115">
        <v>62</v>
      </c>
      <c r="H14" s="115">
        <v>87</v>
      </c>
      <c r="I14" s="115">
        <v>0</v>
      </c>
      <c r="J14" s="115">
        <v>187</v>
      </c>
      <c r="K14" s="1"/>
    </row>
    <row r="15" spans="1:11" ht="13">
      <c r="A15" s="53"/>
      <c r="B15" s="44" t="s">
        <v>82</v>
      </c>
      <c r="C15" s="27">
        <v>553</v>
      </c>
      <c r="D15" s="27">
        <v>959</v>
      </c>
      <c r="E15" s="27">
        <v>122</v>
      </c>
      <c r="F15" s="27">
        <v>166</v>
      </c>
      <c r="G15" s="27">
        <v>1247</v>
      </c>
      <c r="H15" s="27">
        <v>1507</v>
      </c>
      <c r="I15" s="27">
        <v>0</v>
      </c>
      <c r="J15" s="27">
        <v>3307</v>
      </c>
      <c r="K15" s="1"/>
    </row>
    <row r="16" spans="1:11" ht="13">
      <c r="A16" s="53"/>
      <c r="B16" s="44" t="s">
        <v>83</v>
      </c>
      <c r="C16" s="27">
        <v>138</v>
      </c>
      <c r="D16" s="27">
        <v>76</v>
      </c>
      <c r="E16" s="27">
        <v>17</v>
      </c>
      <c r="F16" s="27">
        <v>18</v>
      </c>
      <c r="G16" s="27">
        <v>111</v>
      </c>
      <c r="H16" s="27">
        <v>161</v>
      </c>
      <c r="I16" s="27">
        <v>0</v>
      </c>
      <c r="J16" s="27">
        <v>410</v>
      </c>
      <c r="K16" s="1"/>
    </row>
    <row r="17" spans="1:11" ht="13">
      <c r="A17" s="53"/>
      <c r="B17" s="44" t="s">
        <v>84</v>
      </c>
      <c r="C17" s="27">
        <v>209</v>
      </c>
      <c r="D17" s="27">
        <v>316</v>
      </c>
      <c r="E17" s="27">
        <v>7</v>
      </c>
      <c r="F17" s="27">
        <v>8</v>
      </c>
      <c r="G17" s="27">
        <v>331</v>
      </c>
      <c r="H17" s="27">
        <v>626</v>
      </c>
      <c r="I17" s="27">
        <v>0</v>
      </c>
      <c r="J17" s="27">
        <v>1166</v>
      </c>
      <c r="K17" s="1"/>
    </row>
    <row r="18" spans="1:11" ht="13">
      <c r="A18" s="53"/>
      <c r="B18" s="128" t="s">
        <v>79</v>
      </c>
      <c r="C18" s="129">
        <v>938</v>
      </c>
      <c r="D18" s="129">
        <v>1393</v>
      </c>
      <c r="E18" s="129">
        <v>159</v>
      </c>
      <c r="F18" s="129">
        <v>199</v>
      </c>
      <c r="G18" s="129">
        <v>1751</v>
      </c>
      <c r="H18" s="129">
        <v>2381</v>
      </c>
      <c r="I18" s="129">
        <v>0</v>
      </c>
      <c r="J18" s="129">
        <v>5070</v>
      </c>
      <c r="K18" s="1"/>
    </row>
    <row r="19" spans="1:11" ht="13">
      <c r="A19" s="53"/>
      <c r="B19" s="44"/>
      <c r="C19" s="169"/>
      <c r="D19" s="169"/>
      <c r="E19" s="169"/>
      <c r="F19" s="169"/>
      <c r="G19" s="169"/>
      <c r="H19" s="169"/>
      <c r="I19" s="169"/>
      <c r="J19" s="169"/>
      <c r="K19" s="1"/>
    </row>
    <row r="20" spans="1:11" ht="13">
      <c r="A20" s="53"/>
      <c r="B20" s="225" t="s">
        <v>91</v>
      </c>
      <c r="C20" s="11"/>
      <c r="D20" s="11"/>
      <c r="E20" s="11"/>
      <c r="F20" s="11"/>
      <c r="G20" s="11"/>
      <c r="H20" s="11"/>
      <c r="I20" s="11"/>
      <c r="J20" s="11"/>
      <c r="K20" s="1"/>
    </row>
    <row r="21" spans="1:11" ht="13">
      <c r="A21" s="53"/>
      <c r="B21" s="14" t="s">
        <v>81</v>
      </c>
      <c r="C21" s="115">
        <v>146652</v>
      </c>
      <c r="D21" s="115">
        <v>16748</v>
      </c>
      <c r="E21" s="115">
        <v>2021</v>
      </c>
      <c r="F21" s="115">
        <v>765</v>
      </c>
      <c r="G21" s="115">
        <v>19534</v>
      </c>
      <c r="H21" s="115">
        <v>1875</v>
      </c>
      <c r="I21" s="115">
        <v>0</v>
      </c>
      <c r="J21" s="115">
        <v>168061</v>
      </c>
      <c r="K21" s="1"/>
    </row>
    <row r="22" spans="1:11" ht="13">
      <c r="A22" s="53"/>
      <c r="B22" s="44" t="s">
        <v>82</v>
      </c>
      <c r="C22" s="27">
        <v>30573</v>
      </c>
      <c r="D22" s="27">
        <v>3476</v>
      </c>
      <c r="E22" s="27">
        <v>181</v>
      </c>
      <c r="F22" s="27">
        <v>113</v>
      </c>
      <c r="G22" s="27">
        <v>3770</v>
      </c>
      <c r="H22" s="27">
        <v>396</v>
      </c>
      <c r="I22" s="27">
        <v>40</v>
      </c>
      <c r="J22" s="27">
        <v>34779</v>
      </c>
      <c r="K22" s="1"/>
    </row>
    <row r="23" spans="1:11" ht="13">
      <c r="A23" s="53"/>
      <c r="B23" s="44" t="s">
        <v>83</v>
      </c>
      <c r="C23" s="27">
        <v>12312</v>
      </c>
      <c r="D23" s="27">
        <v>980</v>
      </c>
      <c r="E23" s="27">
        <v>194</v>
      </c>
      <c r="F23" s="27">
        <v>88</v>
      </c>
      <c r="G23" s="27">
        <v>1262</v>
      </c>
      <c r="H23" s="27">
        <v>217</v>
      </c>
      <c r="I23" s="27">
        <v>17</v>
      </c>
      <c r="J23" s="27">
        <v>13808</v>
      </c>
      <c r="K23" s="1"/>
    </row>
    <row r="24" spans="1:11" ht="13">
      <c r="A24" s="53"/>
      <c r="B24" s="44" t="s">
        <v>84</v>
      </c>
      <c r="C24" s="27">
        <v>116299</v>
      </c>
      <c r="D24" s="27">
        <v>10533</v>
      </c>
      <c r="E24" s="27">
        <v>137</v>
      </c>
      <c r="F24" s="27">
        <v>166</v>
      </c>
      <c r="G24" s="27">
        <v>10836</v>
      </c>
      <c r="H24" s="27">
        <v>2490</v>
      </c>
      <c r="I24" s="27">
        <v>0</v>
      </c>
      <c r="J24" s="27">
        <v>129625</v>
      </c>
      <c r="K24" s="1"/>
    </row>
    <row r="25" spans="1:11" ht="13">
      <c r="A25" s="53"/>
      <c r="B25" s="128" t="s">
        <v>79</v>
      </c>
      <c r="C25" s="129">
        <v>305836</v>
      </c>
      <c r="D25" s="129">
        <v>31737</v>
      </c>
      <c r="E25" s="129">
        <v>2533</v>
      </c>
      <c r="F25" s="129">
        <v>1132</v>
      </c>
      <c r="G25" s="129">
        <v>35402</v>
      </c>
      <c r="H25" s="129">
        <v>4978</v>
      </c>
      <c r="I25" s="129">
        <v>57</v>
      </c>
      <c r="J25" s="129">
        <v>346273</v>
      </c>
      <c r="K25" s="1"/>
    </row>
    <row r="26" spans="1:11">
      <c r="A26" s="53"/>
      <c r="B26" s="44"/>
      <c r="C26" s="169"/>
      <c r="D26" s="169"/>
      <c r="E26" s="169"/>
      <c r="F26" s="169"/>
      <c r="G26" s="169"/>
      <c r="H26" s="169"/>
      <c r="I26" s="169"/>
      <c r="J26" s="169"/>
    </row>
    <row r="27" spans="1:11">
      <c r="A27" s="53"/>
      <c r="B27" s="225" t="s">
        <v>92</v>
      </c>
      <c r="C27" s="13" t="s">
        <v>7</v>
      </c>
      <c r="D27" s="13" t="s">
        <v>7</v>
      </c>
      <c r="E27" s="13" t="s">
        <v>7</v>
      </c>
      <c r="F27" s="13" t="s">
        <v>7</v>
      </c>
      <c r="G27" s="13" t="s">
        <v>7</v>
      </c>
      <c r="H27" s="13" t="s">
        <v>7</v>
      </c>
      <c r="I27" s="13"/>
      <c r="J27" s="13" t="s">
        <v>7</v>
      </c>
    </row>
    <row r="28" spans="1:11">
      <c r="A28" s="53"/>
      <c r="B28" s="14" t="s">
        <v>81</v>
      </c>
      <c r="C28" s="131">
        <v>0</v>
      </c>
      <c r="D28" s="131">
        <v>0.3</v>
      </c>
      <c r="E28" s="131">
        <v>0.6</v>
      </c>
      <c r="F28" s="131">
        <v>0.9</v>
      </c>
      <c r="G28" s="131">
        <v>0.3</v>
      </c>
      <c r="H28" s="131">
        <v>4.4000000000000004</v>
      </c>
      <c r="I28" s="131">
        <v>0</v>
      </c>
      <c r="J28" s="131">
        <v>0.1</v>
      </c>
    </row>
    <row r="29" spans="1:11">
      <c r="A29" s="53"/>
      <c r="B29" s="44" t="s">
        <v>82</v>
      </c>
      <c r="C29" s="133">
        <v>1.8</v>
      </c>
      <c r="D29" s="133">
        <v>21.6</v>
      </c>
      <c r="E29" s="133">
        <v>40.299999999999997</v>
      </c>
      <c r="F29" s="133">
        <v>59.5</v>
      </c>
      <c r="G29" s="133">
        <v>24.9</v>
      </c>
      <c r="H29" s="133">
        <v>79.2</v>
      </c>
      <c r="I29" s="133">
        <v>0</v>
      </c>
      <c r="J29" s="133">
        <v>8.6999999999999993</v>
      </c>
    </row>
    <row r="30" spans="1:11">
      <c r="A30" s="53"/>
      <c r="B30" s="44" t="s">
        <v>83</v>
      </c>
      <c r="C30" s="133">
        <v>1.1000000000000001</v>
      </c>
      <c r="D30" s="133">
        <v>7.2</v>
      </c>
      <c r="E30" s="133">
        <v>8.1</v>
      </c>
      <c r="F30" s="133">
        <v>17</v>
      </c>
      <c r="G30" s="133">
        <v>8.1</v>
      </c>
      <c r="H30" s="133">
        <v>42.6</v>
      </c>
      <c r="I30" s="133">
        <v>0</v>
      </c>
      <c r="J30" s="133">
        <v>2.9</v>
      </c>
    </row>
    <row r="31" spans="1:11">
      <c r="A31" s="53"/>
      <c r="B31" s="44" t="s">
        <v>84</v>
      </c>
      <c r="C31" s="133">
        <v>0.2</v>
      </c>
      <c r="D31" s="133">
        <v>2.9</v>
      </c>
      <c r="E31" s="133">
        <v>4.9000000000000004</v>
      </c>
      <c r="F31" s="133">
        <v>4.5999999999999996</v>
      </c>
      <c r="G31" s="133">
        <v>3</v>
      </c>
      <c r="H31" s="133">
        <v>20.100000000000001</v>
      </c>
      <c r="I31" s="133">
        <v>0</v>
      </c>
      <c r="J31" s="133">
        <v>0.9</v>
      </c>
    </row>
    <row r="32" spans="1:11">
      <c r="A32" s="53"/>
      <c r="B32" s="128" t="s">
        <v>79</v>
      </c>
      <c r="C32" s="143">
        <v>0.3</v>
      </c>
      <c r="D32" s="143">
        <v>4.2</v>
      </c>
      <c r="E32" s="143">
        <v>5.9</v>
      </c>
      <c r="F32" s="143">
        <v>15</v>
      </c>
      <c r="G32" s="143">
        <v>4.7</v>
      </c>
      <c r="H32" s="143">
        <v>32.4</v>
      </c>
      <c r="I32" s="143">
        <v>0</v>
      </c>
      <c r="J32" s="143">
        <v>1.4</v>
      </c>
    </row>
    <row r="33" spans="1:10">
      <c r="A33" s="53"/>
      <c r="B33" s="44"/>
      <c r="C33" s="169"/>
      <c r="D33" s="169"/>
      <c r="E33" s="169"/>
      <c r="F33" s="169"/>
      <c r="G33" s="169"/>
      <c r="H33" s="169"/>
      <c r="I33" s="169"/>
      <c r="J33" s="169"/>
    </row>
    <row r="34" spans="1:10">
      <c r="A34" s="53"/>
      <c r="B34" s="165" t="s">
        <v>94</v>
      </c>
      <c r="C34" s="234"/>
      <c r="D34" s="234"/>
      <c r="E34" s="234"/>
      <c r="F34" s="234"/>
      <c r="G34" s="234"/>
      <c r="H34" s="234"/>
      <c r="I34" s="234"/>
      <c r="J34" s="234"/>
    </row>
    <row r="35" spans="1:10">
      <c r="A35" s="53"/>
      <c r="B35" s="225" t="s">
        <v>73</v>
      </c>
      <c r="C35" s="13" t="s">
        <v>6</v>
      </c>
      <c r="D35" s="13" t="s">
        <v>6</v>
      </c>
      <c r="E35" s="13" t="s">
        <v>6</v>
      </c>
      <c r="F35" s="13" t="s">
        <v>6</v>
      </c>
      <c r="G35" s="13" t="s">
        <v>6</v>
      </c>
      <c r="H35" s="13" t="s">
        <v>6</v>
      </c>
      <c r="I35" s="13" t="s">
        <v>6</v>
      </c>
      <c r="J35" s="13" t="s">
        <v>6</v>
      </c>
    </row>
    <row r="36" spans="1:10">
      <c r="A36" s="53"/>
      <c r="B36" s="14" t="s">
        <v>81</v>
      </c>
      <c r="C36" s="226">
        <v>150202</v>
      </c>
      <c r="D36" s="226">
        <v>16834</v>
      </c>
      <c r="E36" s="226">
        <v>1971</v>
      </c>
      <c r="F36" s="226">
        <v>664</v>
      </c>
      <c r="G36" s="226">
        <v>19469</v>
      </c>
      <c r="H36" s="226">
        <v>2424</v>
      </c>
      <c r="I36" s="226">
        <v>0</v>
      </c>
      <c r="J36" s="226">
        <v>172095</v>
      </c>
    </row>
    <row r="37" spans="1:10">
      <c r="A37" s="53"/>
      <c r="B37" s="44" t="s">
        <v>82</v>
      </c>
      <c r="C37" s="227">
        <v>30409</v>
      </c>
      <c r="D37" s="227">
        <v>4858</v>
      </c>
      <c r="E37" s="227">
        <v>392</v>
      </c>
      <c r="F37" s="227">
        <v>328</v>
      </c>
      <c r="G37" s="227">
        <v>5578</v>
      </c>
      <c r="H37" s="227">
        <v>1720</v>
      </c>
      <c r="I37" s="227">
        <v>0</v>
      </c>
      <c r="J37" s="227">
        <v>37707</v>
      </c>
    </row>
    <row r="38" spans="1:10">
      <c r="A38" s="53"/>
      <c r="B38" s="44" t="s">
        <v>83</v>
      </c>
      <c r="C38" s="227">
        <v>8469</v>
      </c>
      <c r="D38" s="227">
        <v>1094</v>
      </c>
      <c r="E38" s="227">
        <v>126</v>
      </c>
      <c r="F38" s="227">
        <v>123</v>
      </c>
      <c r="G38" s="227">
        <v>1343</v>
      </c>
      <c r="H38" s="227">
        <v>493</v>
      </c>
      <c r="I38" s="227">
        <v>0</v>
      </c>
      <c r="J38" s="227">
        <v>10305</v>
      </c>
    </row>
    <row r="39" spans="1:10">
      <c r="A39" s="53"/>
      <c r="B39" s="44" t="s">
        <v>84</v>
      </c>
      <c r="C39" s="227">
        <v>112505</v>
      </c>
      <c r="D39" s="227">
        <v>12960</v>
      </c>
      <c r="E39" s="227">
        <v>179</v>
      </c>
      <c r="F39" s="227">
        <v>163</v>
      </c>
      <c r="G39" s="227">
        <v>13302</v>
      </c>
      <c r="H39" s="227">
        <v>2554</v>
      </c>
      <c r="I39" s="227">
        <v>0</v>
      </c>
      <c r="J39" s="227">
        <v>128361</v>
      </c>
    </row>
    <row r="40" spans="1:10">
      <c r="A40" s="53"/>
      <c r="B40" s="128" t="s">
        <v>79</v>
      </c>
      <c r="C40" s="228">
        <v>301585</v>
      </c>
      <c r="D40" s="228">
        <v>35746</v>
      </c>
      <c r="E40" s="228">
        <v>2668</v>
      </c>
      <c r="F40" s="228">
        <v>1278</v>
      </c>
      <c r="G40" s="228">
        <v>39692</v>
      </c>
      <c r="H40" s="228">
        <v>7191</v>
      </c>
      <c r="I40" s="228">
        <v>0</v>
      </c>
      <c r="J40" s="228">
        <v>348468</v>
      </c>
    </row>
    <row r="41" spans="1:10">
      <c r="A41" s="53"/>
      <c r="B41" s="44"/>
      <c r="C41" s="169"/>
      <c r="D41" s="169"/>
      <c r="E41" s="169"/>
      <c r="F41" s="169"/>
      <c r="G41" s="169"/>
      <c r="H41" s="169"/>
      <c r="I41" s="169"/>
      <c r="J41" s="169"/>
    </row>
    <row r="42" spans="1:10">
      <c r="A42" s="53"/>
      <c r="B42" s="225" t="s">
        <v>74</v>
      </c>
      <c r="C42" s="13"/>
      <c r="D42" s="13"/>
      <c r="E42" s="13"/>
      <c r="F42" s="13"/>
      <c r="G42" s="13"/>
      <c r="H42" s="13"/>
      <c r="I42" s="13"/>
      <c r="J42" s="13"/>
    </row>
    <row r="43" spans="1:10">
      <c r="A43" s="53"/>
      <c r="B43" s="14" t="s">
        <v>81</v>
      </c>
      <c r="C43" s="226">
        <v>50</v>
      </c>
      <c r="D43" s="226">
        <v>73</v>
      </c>
      <c r="E43" s="226">
        <v>20</v>
      </c>
      <c r="F43" s="226">
        <v>12</v>
      </c>
      <c r="G43" s="226">
        <v>105</v>
      </c>
      <c r="H43" s="226">
        <v>428</v>
      </c>
      <c r="I43" s="226">
        <v>0</v>
      </c>
      <c r="J43" s="226">
        <v>583</v>
      </c>
    </row>
    <row r="44" spans="1:10">
      <c r="A44" s="53"/>
      <c r="B44" s="44" t="s">
        <v>82</v>
      </c>
      <c r="C44" s="227">
        <v>523</v>
      </c>
      <c r="D44" s="227">
        <v>1257</v>
      </c>
      <c r="E44" s="227">
        <v>166</v>
      </c>
      <c r="F44" s="227">
        <v>207</v>
      </c>
      <c r="G44" s="227">
        <v>1630</v>
      </c>
      <c r="H44" s="227">
        <v>1333</v>
      </c>
      <c r="I44" s="227">
        <v>0</v>
      </c>
      <c r="J44" s="227">
        <v>3486</v>
      </c>
    </row>
    <row r="45" spans="1:10">
      <c r="A45" s="53"/>
      <c r="B45" s="44" t="s">
        <v>83</v>
      </c>
      <c r="C45" s="227">
        <v>59</v>
      </c>
      <c r="D45" s="227">
        <v>82</v>
      </c>
      <c r="E45" s="227">
        <v>18</v>
      </c>
      <c r="F45" s="227">
        <v>18</v>
      </c>
      <c r="G45" s="227">
        <v>118</v>
      </c>
      <c r="H45" s="227">
        <v>176</v>
      </c>
      <c r="I45" s="227">
        <v>0</v>
      </c>
      <c r="J45" s="227">
        <v>353</v>
      </c>
    </row>
    <row r="46" spans="1:10">
      <c r="A46" s="53"/>
      <c r="B46" s="44" t="s">
        <v>84</v>
      </c>
      <c r="C46" s="227">
        <v>287</v>
      </c>
      <c r="D46" s="227">
        <v>399</v>
      </c>
      <c r="E46" s="227">
        <v>8</v>
      </c>
      <c r="F46" s="227">
        <v>7</v>
      </c>
      <c r="G46" s="227">
        <v>414</v>
      </c>
      <c r="H46" s="227">
        <v>598</v>
      </c>
      <c r="I46" s="227">
        <v>0</v>
      </c>
      <c r="J46" s="227">
        <v>1299</v>
      </c>
    </row>
    <row r="47" spans="1:10">
      <c r="A47" s="53"/>
      <c r="B47" s="128" t="s">
        <v>79</v>
      </c>
      <c r="C47" s="228">
        <v>919</v>
      </c>
      <c r="D47" s="228">
        <v>1811</v>
      </c>
      <c r="E47" s="228">
        <v>212</v>
      </c>
      <c r="F47" s="228">
        <v>244</v>
      </c>
      <c r="G47" s="228">
        <v>2267</v>
      </c>
      <c r="H47" s="228">
        <v>2535</v>
      </c>
      <c r="I47" s="228">
        <v>0</v>
      </c>
      <c r="J47" s="228">
        <v>5721</v>
      </c>
    </row>
    <row r="48" spans="1:10">
      <c r="A48" s="53"/>
      <c r="B48" s="44"/>
      <c r="C48" s="169"/>
      <c r="D48" s="169"/>
      <c r="E48" s="169"/>
      <c r="F48" s="169"/>
      <c r="G48" s="169"/>
      <c r="H48" s="169"/>
      <c r="I48" s="169"/>
      <c r="J48" s="169"/>
    </row>
    <row r="49" spans="1:10">
      <c r="A49" s="53"/>
      <c r="B49" s="225" t="s">
        <v>91</v>
      </c>
      <c r="C49" s="11"/>
      <c r="D49" s="11"/>
      <c r="E49" s="11"/>
      <c r="F49" s="11"/>
      <c r="G49" s="11"/>
      <c r="H49" s="11"/>
      <c r="I49" s="11"/>
      <c r="J49" s="11"/>
    </row>
    <row r="50" spans="1:10">
      <c r="A50" s="53"/>
      <c r="B50" s="14" t="s">
        <v>81</v>
      </c>
      <c r="C50" s="226">
        <v>150152</v>
      </c>
      <c r="D50" s="226">
        <v>16761</v>
      </c>
      <c r="E50" s="226">
        <v>1951</v>
      </c>
      <c r="F50" s="226">
        <v>652</v>
      </c>
      <c r="G50" s="226">
        <v>19364</v>
      </c>
      <c r="H50" s="226">
        <v>1996</v>
      </c>
      <c r="I50" s="226">
        <v>0</v>
      </c>
      <c r="J50" s="226">
        <v>171512</v>
      </c>
    </row>
    <row r="51" spans="1:10">
      <c r="A51" s="53"/>
      <c r="B51" s="44" t="s">
        <v>82</v>
      </c>
      <c r="C51" s="227">
        <v>29886</v>
      </c>
      <c r="D51" s="227">
        <v>3601</v>
      </c>
      <c r="E51" s="227">
        <v>226</v>
      </c>
      <c r="F51" s="227">
        <v>121</v>
      </c>
      <c r="G51" s="227">
        <v>3948</v>
      </c>
      <c r="H51" s="227">
        <v>387</v>
      </c>
      <c r="I51" s="227">
        <v>0</v>
      </c>
      <c r="J51" s="227">
        <v>34221</v>
      </c>
    </row>
    <row r="52" spans="1:10">
      <c r="A52" s="53"/>
      <c r="B52" s="44" t="s">
        <v>83</v>
      </c>
      <c r="C52" s="227">
        <v>8410</v>
      </c>
      <c r="D52" s="227">
        <v>1012</v>
      </c>
      <c r="E52" s="227">
        <v>108</v>
      </c>
      <c r="F52" s="227">
        <v>105</v>
      </c>
      <c r="G52" s="227">
        <v>1225</v>
      </c>
      <c r="H52" s="227">
        <v>317</v>
      </c>
      <c r="I52" s="227">
        <v>0</v>
      </c>
      <c r="J52" s="227">
        <v>9952</v>
      </c>
    </row>
    <row r="53" spans="1:10">
      <c r="A53" s="53"/>
      <c r="B53" s="44" t="s">
        <v>84</v>
      </c>
      <c r="C53" s="227">
        <v>112218</v>
      </c>
      <c r="D53" s="227">
        <v>12561</v>
      </c>
      <c r="E53" s="227">
        <v>171</v>
      </c>
      <c r="F53" s="227">
        <v>156</v>
      </c>
      <c r="G53" s="227">
        <v>12888</v>
      </c>
      <c r="H53" s="227">
        <v>1956</v>
      </c>
      <c r="I53" s="227">
        <v>0</v>
      </c>
      <c r="J53" s="227">
        <v>127062</v>
      </c>
    </row>
    <row r="54" spans="1:10">
      <c r="A54" s="53"/>
      <c r="B54" s="128" t="s">
        <v>79</v>
      </c>
      <c r="C54" s="228">
        <v>300666</v>
      </c>
      <c r="D54" s="228">
        <v>33935</v>
      </c>
      <c r="E54" s="228">
        <v>2456</v>
      </c>
      <c r="F54" s="228">
        <v>1034</v>
      </c>
      <c r="G54" s="228">
        <v>37425</v>
      </c>
      <c r="H54" s="228">
        <v>4656</v>
      </c>
      <c r="I54" s="228">
        <v>0</v>
      </c>
      <c r="J54" s="228">
        <v>342747</v>
      </c>
    </row>
    <row r="55" spans="1:10">
      <c r="A55" s="53"/>
      <c r="B55" s="44"/>
      <c r="C55" s="169"/>
      <c r="D55" s="169"/>
      <c r="E55" s="169"/>
      <c r="F55" s="169"/>
      <c r="G55" s="169"/>
      <c r="H55" s="169"/>
      <c r="I55" s="169"/>
      <c r="J55" s="169"/>
    </row>
    <row r="56" spans="1:10">
      <c r="A56" s="53"/>
      <c r="B56" s="225" t="s">
        <v>92</v>
      </c>
      <c r="C56" s="13" t="s">
        <v>7</v>
      </c>
      <c r="D56" s="13" t="s">
        <v>7</v>
      </c>
      <c r="E56" s="13" t="s">
        <v>7</v>
      </c>
      <c r="F56" s="13" t="s">
        <v>7</v>
      </c>
      <c r="G56" s="13" t="s">
        <v>7</v>
      </c>
      <c r="H56" s="13" t="s">
        <v>7</v>
      </c>
      <c r="I56" s="13"/>
      <c r="J56" s="13" t="s">
        <v>7</v>
      </c>
    </row>
    <row r="57" spans="1:10">
      <c r="A57" s="53"/>
      <c r="B57" s="14" t="s">
        <v>81</v>
      </c>
      <c r="C57" s="229">
        <v>0</v>
      </c>
      <c r="D57" s="229">
        <v>0.4</v>
      </c>
      <c r="E57" s="229">
        <v>1</v>
      </c>
      <c r="F57" s="229">
        <v>1.8</v>
      </c>
      <c r="G57" s="229">
        <v>0.5</v>
      </c>
      <c r="H57" s="229">
        <v>17.7</v>
      </c>
      <c r="I57" s="226">
        <v>0</v>
      </c>
      <c r="J57" s="229">
        <v>0.3</v>
      </c>
    </row>
    <row r="58" spans="1:10">
      <c r="A58" s="53"/>
      <c r="B58" s="44" t="s">
        <v>82</v>
      </c>
      <c r="C58" s="230">
        <v>1.7</v>
      </c>
      <c r="D58" s="230">
        <v>25.9</v>
      </c>
      <c r="E58" s="230">
        <v>42.3</v>
      </c>
      <c r="F58" s="230">
        <v>63.1</v>
      </c>
      <c r="G58" s="230">
        <v>29.2</v>
      </c>
      <c r="H58" s="230">
        <v>77.5</v>
      </c>
      <c r="I58" s="227">
        <v>0</v>
      </c>
      <c r="J58" s="230">
        <v>9.1999999999999993</v>
      </c>
    </row>
    <row r="59" spans="1:10">
      <c r="A59" s="53"/>
      <c r="B59" s="44" t="s">
        <v>83</v>
      </c>
      <c r="C59" s="230">
        <v>0.7</v>
      </c>
      <c r="D59" s="230">
        <v>7.5</v>
      </c>
      <c r="E59" s="230">
        <v>14.3</v>
      </c>
      <c r="F59" s="230">
        <v>14.6</v>
      </c>
      <c r="G59" s="230">
        <v>8.8000000000000007</v>
      </c>
      <c r="H59" s="230">
        <v>35.700000000000003</v>
      </c>
      <c r="I59" s="227">
        <v>0</v>
      </c>
      <c r="J59" s="230">
        <v>3.4</v>
      </c>
    </row>
    <row r="60" spans="1:10">
      <c r="A60" s="53"/>
      <c r="B60" s="44" t="s">
        <v>84</v>
      </c>
      <c r="C60" s="230">
        <v>0.3</v>
      </c>
      <c r="D60" s="230">
        <v>3.1</v>
      </c>
      <c r="E60" s="230">
        <v>4.5</v>
      </c>
      <c r="F60" s="230">
        <v>4.3</v>
      </c>
      <c r="G60" s="230">
        <v>3.1</v>
      </c>
      <c r="H60" s="230">
        <v>23.4</v>
      </c>
      <c r="I60" s="227">
        <v>0</v>
      </c>
      <c r="J60" s="230">
        <v>1</v>
      </c>
    </row>
    <row r="61" spans="1:10">
      <c r="A61" s="53"/>
      <c r="B61" s="128" t="s">
        <v>79</v>
      </c>
      <c r="C61" s="231">
        <v>0.3</v>
      </c>
      <c r="D61" s="231">
        <v>5.0999999999999996</v>
      </c>
      <c r="E61" s="231">
        <v>7.9</v>
      </c>
      <c r="F61" s="231">
        <v>19.100000000000001</v>
      </c>
      <c r="G61" s="231">
        <v>5.7</v>
      </c>
      <c r="H61" s="231">
        <v>35.299999999999997</v>
      </c>
      <c r="I61" s="228">
        <v>0</v>
      </c>
      <c r="J61" s="231">
        <v>1.6</v>
      </c>
    </row>
  </sheetData>
  <mergeCells count="2">
    <mergeCell ref="B2:D2"/>
    <mergeCell ref="D4:G4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37FB4-6108-4BD9-A258-B32D3CB85D8A}">
  <dimension ref="B1:N72"/>
  <sheetViews>
    <sheetView showGridLines="0" showRuler="0" zoomScaleNormal="100" workbookViewId="0"/>
  </sheetViews>
  <sheetFormatPr defaultColWidth="13.7265625" defaultRowHeight="12.5"/>
  <cols>
    <col min="1" max="1" width="13.7265625" style="634"/>
    <col min="2" max="2" width="36.26953125" style="634" customWidth="1"/>
    <col min="3" max="5" width="12.453125" style="634" customWidth="1"/>
    <col min="6" max="6" width="2.54296875" style="634" customWidth="1"/>
    <col min="7" max="7" width="9.81640625" style="634" customWidth="1"/>
    <col min="8" max="8" width="2.81640625" style="634" hidden="1" customWidth="1"/>
    <col min="9" max="9" width="8" style="634" hidden="1" customWidth="1"/>
    <col min="10" max="10" width="2.453125" style="634" customWidth="1"/>
    <col min="11" max="11" width="9.26953125" style="634" customWidth="1"/>
    <col min="12" max="16384" width="13.7265625" style="634"/>
  </cols>
  <sheetData>
    <row r="1" spans="2:12" ht="22.5" customHeight="1">
      <c r="B1" s="632"/>
      <c r="C1" s="1410"/>
      <c r="D1" s="1410"/>
      <c r="E1" s="1410"/>
      <c r="F1" s="1410"/>
      <c r="G1" s="1410"/>
    </row>
    <row r="2" spans="2:12" ht="22.5" customHeight="1">
      <c r="B2" s="546" t="s">
        <v>53</v>
      </c>
      <c r="C2" s="1411">
        <v>45657</v>
      </c>
      <c r="D2" s="1411"/>
      <c r="E2" s="1411"/>
      <c r="F2" s="548"/>
      <c r="G2" s="1411">
        <v>45291</v>
      </c>
      <c r="H2" s="1411"/>
      <c r="I2" s="1411"/>
    </row>
    <row r="3" spans="2:12" ht="40.9" customHeight="1">
      <c r="B3" s="546"/>
      <c r="C3" s="553" t="s">
        <v>595</v>
      </c>
      <c r="D3" s="553" t="s">
        <v>596</v>
      </c>
      <c r="E3" s="553" t="s">
        <v>597</v>
      </c>
      <c r="F3" s="548"/>
      <c r="G3" s="553" t="s">
        <v>595</v>
      </c>
      <c r="H3" s="553" t="s">
        <v>598</v>
      </c>
      <c r="I3" s="553" t="s">
        <v>599</v>
      </c>
    </row>
    <row r="4" spans="2:12" ht="15" customHeight="1">
      <c r="B4" s="635"/>
      <c r="C4" s="636" t="s">
        <v>558</v>
      </c>
      <c r="D4" s="636" t="s">
        <v>558</v>
      </c>
      <c r="E4" s="636" t="s">
        <v>558</v>
      </c>
      <c r="F4" s="548"/>
      <c r="G4" s="636" t="s">
        <v>558</v>
      </c>
      <c r="H4" s="636" t="s">
        <v>558</v>
      </c>
      <c r="I4" s="636" t="s">
        <v>558</v>
      </c>
      <c r="K4" s="636" t="s">
        <v>26</v>
      </c>
    </row>
    <row r="5" spans="2:12" ht="15" customHeight="1">
      <c r="B5" s="637" t="s">
        <v>8</v>
      </c>
      <c r="C5" s="559">
        <v>8274</v>
      </c>
      <c r="D5" s="559">
        <v>556</v>
      </c>
      <c r="E5" s="638">
        <v>7718</v>
      </c>
      <c r="F5" s="639"/>
      <c r="G5" s="638">
        <v>7587</v>
      </c>
      <c r="H5" s="559"/>
      <c r="I5" s="560">
        <v>7587</v>
      </c>
      <c r="K5" s="560">
        <v>2</v>
      </c>
    </row>
    <row r="6" spans="2:12" ht="15" customHeight="1">
      <c r="B6" s="640" t="s">
        <v>9</v>
      </c>
      <c r="C6" s="563">
        <v>1780</v>
      </c>
      <c r="D6" s="563">
        <v>0</v>
      </c>
      <c r="E6" s="574">
        <v>1780</v>
      </c>
      <c r="F6" s="639"/>
      <c r="G6" s="574">
        <v>1770</v>
      </c>
      <c r="H6" s="563">
        <v>0</v>
      </c>
      <c r="I6" s="564">
        <v>1770</v>
      </c>
      <c r="K6" s="563">
        <v>1</v>
      </c>
    </row>
    <row r="7" spans="2:12" ht="15" customHeight="1">
      <c r="B7" s="640" t="s">
        <v>10</v>
      </c>
      <c r="C7" s="563">
        <v>1309</v>
      </c>
      <c r="D7" s="563">
        <v>0</v>
      </c>
      <c r="E7" s="574">
        <v>1309</v>
      </c>
      <c r="F7" s="639"/>
      <c r="G7" s="574">
        <v>1208</v>
      </c>
      <c r="H7" s="563">
        <v>0</v>
      </c>
      <c r="I7" s="564">
        <v>1208</v>
      </c>
      <c r="K7" s="563">
        <v>8</v>
      </c>
    </row>
    <row r="8" spans="2:12" ht="15" customHeight="1">
      <c r="B8" s="640" t="s">
        <v>13</v>
      </c>
      <c r="C8" s="563">
        <v>11805</v>
      </c>
      <c r="D8" s="563">
        <v>0</v>
      </c>
      <c r="E8" s="574">
        <v>11805</v>
      </c>
      <c r="F8" s="639"/>
      <c r="G8" s="574">
        <v>11035</v>
      </c>
      <c r="H8" s="563">
        <v>0</v>
      </c>
      <c r="I8" s="564">
        <v>11035</v>
      </c>
      <c r="K8" s="563">
        <v>7</v>
      </c>
    </row>
    <row r="9" spans="2:12" ht="15" customHeight="1">
      <c r="B9" s="640" t="s">
        <v>11</v>
      </c>
      <c r="C9" s="563">
        <v>3326</v>
      </c>
      <c r="D9" s="563">
        <v>0</v>
      </c>
      <c r="E9" s="574">
        <v>3326</v>
      </c>
      <c r="F9" s="639"/>
      <c r="G9" s="574">
        <v>3268</v>
      </c>
      <c r="H9" s="548"/>
      <c r="I9" s="564">
        <v>3268</v>
      </c>
      <c r="K9" s="563">
        <v>2</v>
      </c>
    </row>
    <row r="10" spans="2:12" ht="15" customHeight="1">
      <c r="B10" s="641" t="s">
        <v>14</v>
      </c>
      <c r="C10" s="567">
        <v>294</v>
      </c>
      <c r="D10" s="567">
        <v>-229</v>
      </c>
      <c r="E10" s="576">
        <v>523</v>
      </c>
      <c r="F10" s="639"/>
      <c r="G10" s="576">
        <v>510</v>
      </c>
      <c r="H10" s="567">
        <v>0</v>
      </c>
      <c r="I10" s="568">
        <v>510</v>
      </c>
      <c r="K10" s="567">
        <v>3</v>
      </c>
    </row>
    <row r="11" spans="2:12" ht="15" customHeight="1">
      <c r="B11" s="569" t="s">
        <v>412</v>
      </c>
      <c r="C11" s="571">
        <v>26788</v>
      </c>
      <c r="D11" s="571">
        <f>328-1</f>
        <v>327</v>
      </c>
      <c r="E11" s="578">
        <f>26460+1</f>
        <v>26461</v>
      </c>
      <c r="F11" s="639"/>
      <c r="G11" s="578">
        <v>25378</v>
      </c>
      <c r="H11" s="571"/>
      <c r="I11" s="572">
        <v>25378</v>
      </c>
      <c r="K11" s="571">
        <v>4</v>
      </c>
    </row>
    <row r="12" spans="2:12" ht="15" customHeight="1">
      <c r="B12" s="640" t="s">
        <v>559</v>
      </c>
      <c r="C12" s="563">
        <v>-16195</v>
      </c>
      <c r="D12" s="563">
        <v>0</v>
      </c>
      <c r="E12" s="574">
        <v>-16195</v>
      </c>
      <c r="F12" s="639"/>
      <c r="G12" s="574">
        <v>-16714</v>
      </c>
      <c r="H12" s="563"/>
      <c r="I12" s="563">
        <v>-16714</v>
      </c>
      <c r="K12" s="563">
        <v>3</v>
      </c>
    </row>
    <row r="13" spans="2:12" ht="15" customHeight="1">
      <c r="B13" s="640" t="s">
        <v>415</v>
      </c>
      <c r="C13" s="563">
        <v>-320</v>
      </c>
      <c r="D13" s="563">
        <v>0</v>
      </c>
      <c r="E13" s="574">
        <v>-320</v>
      </c>
      <c r="F13" s="639"/>
      <c r="G13" s="574">
        <v>-180</v>
      </c>
      <c r="H13" s="563"/>
      <c r="I13" s="563">
        <v>-180</v>
      </c>
      <c r="K13" s="563">
        <v>-78</v>
      </c>
    </row>
    <row r="14" spans="2:12" ht="15" customHeight="1">
      <c r="B14" s="641" t="s">
        <v>416</v>
      </c>
      <c r="C14" s="567">
        <v>-220</v>
      </c>
      <c r="D14" s="567">
        <v>0</v>
      </c>
      <c r="E14" s="576">
        <v>-220</v>
      </c>
      <c r="F14" s="639"/>
      <c r="G14" s="576">
        <v>-37</v>
      </c>
      <c r="H14" s="567"/>
      <c r="I14" s="567">
        <v>-37</v>
      </c>
      <c r="K14" s="567" t="s">
        <v>560</v>
      </c>
    </row>
    <row r="15" spans="2:12" ht="15" customHeight="1">
      <c r="B15" s="569" t="s">
        <v>561</v>
      </c>
      <c r="C15" s="571">
        <v>-16735</v>
      </c>
      <c r="D15" s="571">
        <v>0</v>
      </c>
      <c r="E15" s="578">
        <v>-16735</v>
      </c>
      <c r="F15" s="639"/>
      <c r="G15" s="578">
        <v>-16931</v>
      </c>
      <c r="H15" s="571"/>
      <c r="I15" s="571">
        <v>-16931</v>
      </c>
      <c r="J15" s="642"/>
      <c r="K15" s="571">
        <v>1</v>
      </c>
      <c r="L15" s="642"/>
    </row>
    <row r="16" spans="2:12" ht="15" customHeight="1">
      <c r="B16" s="575" t="s">
        <v>562</v>
      </c>
      <c r="C16" s="567">
        <v>37</v>
      </c>
      <c r="D16" s="567">
        <v>0</v>
      </c>
      <c r="E16" s="576">
        <v>37</v>
      </c>
      <c r="F16" s="639"/>
      <c r="G16" s="576">
        <v>-9</v>
      </c>
      <c r="H16" s="567"/>
      <c r="I16" s="567">
        <v>-9</v>
      </c>
      <c r="K16" s="567" t="s">
        <v>560</v>
      </c>
    </row>
    <row r="17" spans="2:14" ht="15" customHeight="1">
      <c r="B17" s="569" t="s">
        <v>600</v>
      </c>
      <c r="C17" s="571">
        <v>10090</v>
      </c>
      <c r="D17" s="571">
        <f>328-1</f>
        <v>327</v>
      </c>
      <c r="E17" s="578">
        <f>9762+1</f>
        <v>9763</v>
      </c>
      <c r="F17" s="643"/>
      <c r="G17" s="578">
        <v>8438</v>
      </c>
      <c r="H17" s="571"/>
      <c r="I17" s="571">
        <v>8438</v>
      </c>
      <c r="K17" s="571">
        <v>16</v>
      </c>
    </row>
    <row r="18" spans="2:14" ht="15" customHeight="1">
      <c r="B18" s="573" t="s">
        <v>420</v>
      </c>
      <c r="C18" s="563">
        <v>-1982</v>
      </c>
      <c r="D18" s="563">
        <f>-236+1</f>
        <v>-235</v>
      </c>
      <c r="E18" s="574">
        <f>-1746-1</f>
        <v>-1747</v>
      </c>
      <c r="F18" s="639"/>
      <c r="G18" s="574">
        <v>-1881</v>
      </c>
      <c r="H18" s="563"/>
      <c r="I18" s="563">
        <v>-1881</v>
      </c>
      <c r="K18" s="563">
        <v>7</v>
      </c>
    </row>
    <row r="19" spans="2:14" ht="15" customHeight="1">
      <c r="B19" s="569" t="s">
        <v>421</v>
      </c>
      <c r="C19" s="571">
        <v>8108</v>
      </c>
      <c r="D19" s="571">
        <f>91+1</f>
        <v>92</v>
      </c>
      <c r="E19" s="578">
        <f>8017-1</f>
        <v>8016</v>
      </c>
      <c r="F19" s="639"/>
      <c r="G19" s="578">
        <v>6557</v>
      </c>
      <c r="H19" s="571"/>
      <c r="I19" s="571">
        <v>6557</v>
      </c>
      <c r="K19" s="571">
        <v>22</v>
      </c>
    </row>
    <row r="20" spans="2:14" ht="15" customHeight="1">
      <c r="B20" s="569" t="s">
        <v>601</v>
      </c>
      <c r="C20" s="571">
        <v>5316</v>
      </c>
      <c r="D20" s="571">
        <v>-3</v>
      </c>
      <c r="E20" s="578">
        <v>5319</v>
      </c>
      <c r="F20" s="639"/>
      <c r="G20" s="578">
        <v>4274</v>
      </c>
      <c r="H20" s="571"/>
      <c r="I20" s="571">
        <v>4274</v>
      </c>
      <c r="K20" s="571">
        <v>24</v>
      </c>
    </row>
    <row r="21" spans="2:14" ht="15" customHeight="1">
      <c r="B21" s="575"/>
      <c r="C21" s="620"/>
      <c r="D21" s="548"/>
      <c r="E21" s="644"/>
      <c r="F21" s="639"/>
      <c r="G21" s="645"/>
      <c r="H21" s="548"/>
      <c r="I21" s="636"/>
    </row>
    <row r="22" spans="2:14" ht="15" customHeight="1">
      <c r="B22" s="646" t="s">
        <v>570</v>
      </c>
      <c r="C22" s="647">
        <v>50.7</v>
      </c>
      <c r="D22" s="647"/>
      <c r="E22" s="648">
        <v>50.7</v>
      </c>
      <c r="F22" s="639"/>
      <c r="G22" s="648">
        <v>47.4</v>
      </c>
      <c r="H22" s="647"/>
      <c r="I22" s="647">
        <v>47.4</v>
      </c>
    </row>
    <row r="23" spans="2:14" ht="30" customHeight="1">
      <c r="B23" s="569" t="s">
        <v>569</v>
      </c>
      <c r="C23" s="649">
        <v>0.105</v>
      </c>
      <c r="D23" s="650"/>
      <c r="E23" s="651">
        <v>0.105</v>
      </c>
      <c r="F23" s="639"/>
      <c r="G23" s="651">
        <v>0.09</v>
      </c>
      <c r="H23" s="652"/>
      <c r="I23" s="652">
        <v>9</v>
      </c>
    </row>
    <row r="24" spans="2:14" ht="15" customHeight="1">
      <c r="B24" s="552" t="s">
        <v>571</v>
      </c>
      <c r="C24" s="653">
        <v>0.62</v>
      </c>
      <c r="D24" s="582"/>
      <c r="E24" s="654">
        <v>0.63</v>
      </c>
      <c r="F24" s="655"/>
      <c r="G24" s="654">
        <v>0.67</v>
      </c>
      <c r="H24" s="582"/>
      <c r="I24" s="556">
        <v>67</v>
      </c>
    </row>
    <row r="25" spans="2:14" ht="15" customHeight="1">
      <c r="B25" s="632"/>
      <c r="C25" s="1410"/>
      <c r="D25" s="1410"/>
      <c r="E25" s="1410"/>
      <c r="F25" s="1410"/>
      <c r="G25" s="1410"/>
      <c r="H25" s="656"/>
      <c r="I25" s="656"/>
    </row>
    <row r="26" spans="2:14" ht="15" customHeight="1">
      <c r="B26" s="546" t="s">
        <v>557</v>
      </c>
      <c r="C26" s="1411">
        <v>45657</v>
      </c>
      <c r="D26" s="1411"/>
      <c r="E26" s="1411"/>
      <c r="F26" s="657"/>
      <c r="G26" s="1412" t="s">
        <v>55</v>
      </c>
      <c r="H26" s="1412"/>
      <c r="I26" s="1412"/>
      <c r="J26" s="554"/>
      <c r="K26" s="554"/>
    </row>
    <row r="27" spans="2:14" ht="40" customHeight="1">
      <c r="B27" s="546"/>
      <c r="C27" s="553" t="s">
        <v>595</v>
      </c>
      <c r="D27" s="553" t="s">
        <v>596</v>
      </c>
      <c r="E27" s="553" t="s">
        <v>597</v>
      </c>
      <c r="F27" s="554"/>
      <c r="G27" s="553" t="s">
        <v>595</v>
      </c>
      <c r="H27" s="553" t="s">
        <v>598</v>
      </c>
      <c r="I27" s="553" t="s">
        <v>599</v>
      </c>
      <c r="J27" s="554"/>
      <c r="K27" s="554"/>
    </row>
    <row r="28" spans="2:14" ht="15" customHeight="1">
      <c r="B28" s="635"/>
      <c r="C28" s="636" t="s">
        <v>558</v>
      </c>
      <c r="D28" s="636" t="s">
        <v>558</v>
      </c>
      <c r="E28" s="636" t="s">
        <v>558</v>
      </c>
      <c r="F28" s="554"/>
      <c r="G28" s="636" t="s">
        <v>558</v>
      </c>
      <c r="H28" s="636" t="s">
        <v>558</v>
      </c>
      <c r="I28" s="636" t="s">
        <v>558</v>
      </c>
      <c r="J28" s="554"/>
      <c r="K28" s="636" t="s">
        <v>26</v>
      </c>
    </row>
    <row r="29" spans="2:14" ht="15" customHeight="1">
      <c r="B29" s="637" t="s">
        <v>602</v>
      </c>
      <c r="C29" s="559">
        <v>2615</v>
      </c>
      <c r="D29" s="559">
        <v>556</v>
      </c>
      <c r="E29" s="638">
        <v>2059</v>
      </c>
      <c r="F29" s="639"/>
      <c r="G29" s="638">
        <v>1792</v>
      </c>
      <c r="H29" s="559"/>
      <c r="I29" s="560">
        <v>1792</v>
      </c>
      <c r="K29" s="559">
        <v>15</v>
      </c>
    </row>
    <row r="30" spans="2:14" ht="15" customHeight="1">
      <c r="B30" s="640" t="s">
        <v>9</v>
      </c>
      <c r="C30" s="563">
        <v>458</v>
      </c>
      <c r="D30" s="563">
        <v>0</v>
      </c>
      <c r="E30" s="574">
        <v>458</v>
      </c>
      <c r="F30" s="639"/>
      <c r="G30" s="574">
        <v>395</v>
      </c>
      <c r="H30" s="563"/>
      <c r="I30" s="564">
        <v>395</v>
      </c>
      <c r="K30" s="563">
        <v>16</v>
      </c>
      <c r="M30" s="656"/>
      <c r="N30" s="642"/>
    </row>
    <row r="31" spans="2:14" ht="15" customHeight="1">
      <c r="B31" s="640" t="s">
        <v>10</v>
      </c>
      <c r="C31" s="563">
        <v>351</v>
      </c>
      <c r="D31" s="563">
        <v>0</v>
      </c>
      <c r="E31" s="574">
        <v>351</v>
      </c>
      <c r="F31" s="639"/>
      <c r="G31" s="574">
        <v>313</v>
      </c>
      <c r="H31" s="563"/>
      <c r="I31" s="564">
        <v>313</v>
      </c>
      <c r="K31" s="563">
        <v>12</v>
      </c>
      <c r="M31" s="656"/>
      <c r="N31" s="642"/>
    </row>
    <row r="32" spans="2:14" ht="15" customHeight="1">
      <c r="B32" s="640" t="s">
        <v>13</v>
      </c>
      <c r="C32" s="563">
        <v>2607</v>
      </c>
      <c r="D32" s="563">
        <v>0</v>
      </c>
      <c r="E32" s="574">
        <v>2607</v>
      </c>
      <c r="F32" s="639"/>
      <c r="G32" s="574">
        <v>2037</v>
      </c>
      <c r="H32" s="563"/>
      <c r="I32" s="564">
        <v>2037</v>
      </c>
      <c r="K32" s="563">
        <v>28</v>
      </c>
    </row>
    <row r="33" spans="2:14" ht="15" customHeight="1">
      <c r="B33" s="640" t="s">
        <v>11</v>
      </c>
      <c r="C33" s="563">
        <v>857</v>
      </c>
      <c r="D33" s="563">
        <v>0</v>
      </c>
      <c r="E33" s="574">
        <v>857</v>
      </c>
      <c r="F33" s="639"/>
      <c r="G33" s="574">
        <v>866</v>
      </c>
      <c r="H33" s="548"/>
      <c r="I33" s="564">
        <v>866</v>
      </c>
      <c r="K33" s="563">
        <v>-1</v>
      </c>
    </row>
    <row r="34" spans="2:14" ht="15" customHeight="1">
      <c r="B34" s="641" t="s">
        <v>14</v>
      </c>
      <c r="C34" s="567">
        <v>76</v>
      </c>
      <c r="D34" s="567">
        <v>11</v>
      </c>
      <c r="E34" s="576">
        <v>65</v>
      </c>
      <c r="F34" s="639"/>
      <c r="G34" s="576">
        <v>195</v>
      </c>
      <c r="H34" s="567"/>
      <c r="I34" s="568">
        <v>195</v>
      </c>
      <c r="K34" s="567">
        <v>-67</v>
      </c>
    </row>
    <row r="35" spans="2:14" ht="15" customHeight="1">
      <c r="B35" s="569" t="s">
        <v>412</v>
      </c>
      <c r="C35" s="571">
        <v>6964</v>
      </c>
      <c r="D35" s="571">
        <v>567.16999999999996</v>
      </c>
      <c r="E35" s="578">
        <v>6397</v>
      </c>
      <c r="F35" s="639"/>
      <c r="G35" s="578">
        <v>5598</v>
      </c>
      <c r="H35" s="571"/>
      <c r="I35" s="572">
        <v>5598</v>
      </c>
      <c r="K35" s="571">
        <v>14</v>
      </c>
      <c r="M35" s="656"/>
      <c r="N35" s="642"/>
    </row>
    <row r="36" spans="2:14" ht="15" customHeight="1">
      <c r="B36" s="640" t="s">
        <v>559</v>
      </c>
      <c r="C36" s="563">
        <v>-4244</v>
      </c>
      <c r="D36" s="563">
        <v>0</v>
      </c>
      <c r="E36" s="574">
        <v>-4244</v>
      </c>
      <c r="F36" s="639"/>
      <c r="G36" s="574">
        <v>-4735</v>
      </c>
      <c r="H36" s="563"/>
      <c r="I36" s="563">
        <v>-4735</v>
      </c>
      <c r="K36" s="563">
        <v>10</v>
      </c>
    </row>
    <row r="37" spans="2:14" ht="15" customHeight="1">
      <c r="B37" s="640" t="s">
        <v>415</v>
      </c>
      <c r="C37" s="563">
        <f>-226-1</f>
        <v>-227</v>
      </c>
      <c r="D37" s="563">
        <v>0</v>
      </c>
      <c r="E37" s="574">
        <f>-226-1</f>
        <v>-227</v>
      </c>
      <c r="F37" s="639"/>
      <c r="G37" s="574">
        <v>-180</v>
      </c>
      <c r="H37" s="563"/>
      <c r="I37" s="563">
        <v>-180</v>
      </c>
      <c r="K37" s="563">
        <v>-26</v>
      </c>
    </row>
    <row r="38" spans="2:14" ht="15" customHeight="1">
      <c r="B38" s="641" t="s">
        <v>416</v>
      </c>
      <c r="C38" s="567">
        <v>-121</v>
      </c>
      <c r="D38" s="567">
        <v>0</v>
      </c>
      <c r="E38" s="576">
        <v>-121</v>
      </c>
      <c r="F38" s="639"/>
      <c r="G38" s="576">
        <v>-5</v>
      </c>
      <c r="H38" s="567"/>
      <c r="I38" s="567">
        <v>-5</v>
      </c>
      <c r="K38" s="567" t="s">
        <v>560</v>
      </c>
    </row>
    <row r="39" spans="2:14" ht="15" customHeight="1">
      <c r="B39" s="569" t="s">
        <v>561</v>
      </c>
      <c r="C39" s="571">
        <v>-4592</v>
      </c>
      <c r="D39" s="571">
        <v>0</v>
      </c>
      <c r="E39" s="578">
        <v>-4592</v>
      </c>
      <c r="F39" s="639"/>
      <c r="G39" s="578">
        <v>-4920</v>
      </c>
      <c r="H39" s="571"/>
      <c r="I39" s="571">
        <v>-4920</v>
      </c>
      <c r="K39" s="571">
        <v>7</v>
      </c>
      <c r="M39" s="656"/>
      <c r="N39" s="642"/>
    </row>
    <row r="40" spans="2:14" ht="15" customHeight="1">
      <c r="B40" s="575" t="s">
        <v>603</v>
      </c>
      <c r="C40" s="567">
        <v>0</v>
      </c>
      <c r="D40" s="567">
        <v>0</v>
      </c>
      <c r="E40" s="576">
        <v>0</v>
      </c>
      <c r="F40" s="639"/>
      <c r="G40" s="576">
        <v>-16</v>
      </c>
      <c r="H40" s="567"/>
      <c r="I40" s="567">
        <v>-16</v>
      </c>
      <c r="K40" s="567" t="s">
        <v>560</v>
      </c>
    </row>
    <row r="41" spans="2:14" ht="15" customHeight="1">
      <c r="B41" s="569" t="s">
        <v>419</v>
      </c>
      <c r="C41" s="571">
        <v>2372</v>
      </c>
      <c r="D41" s="571">
        <v>567</v>
      </c>
      <c r="E41" s="578">
        <v>1805</v>
      </c>
      <c r="F41" s="643"/>
      <c r="G41" s="578">
        <v>662</v>
      </c>
      <c r="H41" s="571"/>
      <c r="I41" s="571">
        <v>662</v>
      </c>
      <c r="K41" s="571" t="s">
        <v>560</v>
      </c>
    </row>
    <row r="42" spans="2:14" ht="15" customHeight="1">
      <c r="B42" s="573" t="s">
        <v>420</v>
      </c>
      <c r="C42" s="563">
        <v>-711</v>
      </c>
      <c r="D42" s="563">
        <f>-236+1</f>
        <v>-235</v>
      </c>
      <c r="E42" s="574">
        <f>-475-1</f>
        <v>-476</v>
      </c>
      <c r="F42" s="639"/>
      <c r="G42" s="574">
        <v>-552</v>
      </c>
      <c r="H42" s="567"/>
      <c r="I42" s="563">
        <v>-552</v>
      </c>
      <c r="K42" s="563">
        <v>14</v>
      </c>
    </row>
    <row r="43" spans="2:14" ht="15" customHeight="1">
      <c r="B43" s="569" t="s">
        <v>421</v>
      </c>
      <c r="C43" s="571">
        <v>1661</v>
      </c>
      <c r="D43" s="571">
        <f>331+1</f>
        <v>332</v>
      </c>
      <c r="E43" s="578">
        <f>1330-1</f>
        <v>1329</v>
      </c>
      <c r="F43" s="639"/>
      <c r="G43" s="578">
        <v>110</v>
      </c>
      <c r="H43" s="658"/>
      <c r="I43" s="659">
        <v>110</v>
      </c>
      <c r="K43" s="659" t="s">
        <v>560</v>
      </c>
    </row>
    <row r="44" spans="2:14" ht="15" customHeight="1">
      <c r="B44" s="569" t="s">
        <v>567</v>
      </c>
      <c r="C44" s="571">
        <f>964+1</f>
        <v>965</v>
      </c>
      <c r="D44" s="571">
        <v>230</v>
      </c>
      <c r="E44" s="578">
        <f>735</f>
        <v>735</v>
      </c>
      <c r="F44" s="639"/>
      <c r="G44" s="578">
        <v>-111</v>
      </c>
      <c r="H44" s="571"/>
      <c r="I44" s="571">
        <v>-111</v>
      </c>
      <c r="K44" s="571" t="s">
        <v>560</v>
      </c>
    </row>
    <row r="45" spans="2:14" ht="15" customHeight="1">
      <c r="B45" s="660"/>
      <c r="C45" s="661"/>
      <c r="D45" s="662"/>
      <c r="E45" s="661"/>
      <c r="F45" s="656"/>
      <c r="G45" s="661"/>
      <c r="H45" s="656"/>
      <c r="I45" s="656"/>
    </row>
    <row r="46" spans="2:14" ht="15" customHeight="1">
      <c r="B46" s="663" t="s">
        <v>570</v>
      </c>
      <c r="C46" s="664">
        <v>51.5</v>
      </c>
      <c r="D46" s="665"/>
      <c r="E46" s="666">
        <v>51.5</v>
      </c>
      <c r="F46" s="656"/>
      <c r="G46" s="666">
        <v>48.9</v>
      </c>
      <c r="H46" s="656"/>
      <c r="I46" s="667">
        <v>48.9</v>
      </c>
    </row>
    <row r="47" spans="2:14" ht="24" customHeight="1">
      <c r="B47" s="668" t="s">
        <v>569</v>
      </c>
      <c r="C47" s="649">
        <v>7.4999999999999997E-2</v>
      </c>
      <c r="D47" s="650"/>
      <c r="E47" s="651">
        <v>5.7000000000000002E-2</v>
      </c>
      <c r="F47" s="656"/>
      <c r="G47" s="669">
        <v>-0.9</v>
      </c>
      <c r="H47" s="656"/>
      <c r="I47" s="670">
        <v>-0.9</v>
      </c>
    </row>
    <row r="48" spans="2:14" ht="15" customHeight="1">
      <c r="B48" s="671" t="s">
        <v>571</v>
      </c>
      <c r="C48" s="672">
        <v>0.66</v>
      </c>
      <c r="D48" s="670"/>
      <c r="E48" s="673">
        <v>0.72</v>
      </c>
      <c r="F48" s="674"/>
      <c r="G48" s="675">
        <v>0.88</v>
      </c>
      <c r="H48" s="656"/>
      <c r="I48" s="656">
        <v>88</v>
      </c>
    </row>
    <row r="49" spans="2:12" ht="15" customHeight="1">
      <c r="B49" s="676"/>
      <c r="C49" s="667"/>
      <c r="E49" s="677"/>
    </row>
    <row r="50" spans="2:12" ht="15" customHeight="1">
      <c r="B50" s="676"/>
      <c r="C50" s="667"/>
      <c r="E50" s="677"/>
      <c r="J50" s="642"/>
      <c r="K50" s="642"/>
      <c r="L50" s="642"/>
    </row>
    <row r="51" spans="2:12" ht="15" customHeight="1">
      <c r="B51" s="676"/>
      <c r="C51" s="667"/>
      <c r="E51" s="677"/>
      <c r="J51" s="642"/>
      <c r="K51" s="642"/>
      <c r="L51" s="642"/>
    </row>
    <row r="52" spans="2:12" ht="22.5" hidden="1" customHeight="1">
      <c r="B52" s="632"/>
      <c r="C52" s="1410"/>
      <c r="D52" s="1410"/>
      <c r="E52" s="1410"/>
      <c r="G52" s="633"/>
    </row>
    <row r="53" spans="2:12" ht="42.65" hidden="1" customHeight="1">
      <c r="B53" s="632"/>
      <c r="C53" s="678"/>
      <c r="D53" s="678"/>
      <c r="E53" s="678"/>
      <c r="G53" s="678"/>
    </row>
    <row r="54" spans="2:12" ht="15" hidden="1" customHeight="1">
      <c r="B54" s="679"/>
      <c r="C54" s="680"/>
      <c r="D54" s="680"/>
      <c r="E54" s="680"/>
      <c r="G54" s="661"/>
      <c r="I54" s="680"/>
    </row>
    <row r="55" spans="2:12" ht="15" hidden="1" customHeight="1">
      <c r="B55" s="668"/>
      <c r="C55" s="681"/>
      <c r="D55" s="682"/>
      <c r="E55" s="683"/>
      <c r="G55" s="682"/>
      <c r="I55" s="683"/>
    </row>
    <row r="56" spans="2:12" ht="15" hidden="1" customHeight="1">
      <c r="B56" s="684"/>
      <c r="C56" s="685"/>
      <c r="D56" s="686"/>
      <c r="E56" s="687"/>
      <c r="G56" s="686"/>
      <c r="I56" s="687"/>
    </row>
    <row r="57" spans="2:12" ht="15" hidden="1" customHeight="1">
      <c r="B57" s="684"/>
      <c r="C57" s="685"/>
      <c r="D57" s="688"/>
      <c r="E57" s="687"/>
      <c r="G57" s="686"/>
      <c r="I57" s="687"/>
    </row>
    <row r="58" spans="2:12" ht="15" hidden="1" customHeight="1">
      <c r="B58" s="671"/>
      <c r="C58" s="689"/>
      <c r="D58" s="688"/>
      <c r="E58" s="690"/>
      <c r="G58" s="688"/>
      <c r="I58" s="690"/>
    </row>
    <row r="59" spans="2:12" ht="15" hidden="1" customHeight="1">
      <c r="B59" s="691"/>
      <c r="C59" s="692"/>
      <c r="D59" s="693"/>
      <c r="E59" s="694"/>
      <c r="G59" s="693"/>
      <c r="I59" s="695"/>
    </row>
    <row r="60" spans="2:12" ht="15" hidden="1" customHeight="1">
      <c r="B60" s="668"/>
      <c r="C60" s="681"/>
      <c r="D60" s="682"/>
      <c r="E60" s="683"/>
      <c r="G60" s="696"/>
      <c r="I60" s="697"/>
    </row>
    <row r="61" spans="2:12" ht="15" hidden="1" customHeight="1">
      <c r="B61" s="684"/>
      <c r="C61" s="685"/>
      <c r="D61" s="686"/>
      <c r="E61" s="687"/>
      <c r="G61" s="698"/>
      <c r="I61" s="677"/>
    </row>
    <row r="62" spans="2:12" ht="15" hidden="1" customHeight="1">
      <c r="B62" s="684"/>
      <c r="C62" s="685"/>
      <c r="D62" s="686"/>
      <c r="E62" s="687"/>
      <c r="G62" s="698"/>
      <c r="I62" s="677"/>
    </row>
    <row r="63" spans="2:12" ht="15" hidden="1" customHeight="1">
      <c r="B63" s="699"/>
      <c r="C63" s="700"/>
      <c r="D63" s="701"/>
      <c r="E63" s="702"/>
      <c r="G63" s="703"/>
      <c r="I63" s="704"/>
    </row>
    <row r="64" spans="2:12" ht="15" hidden="1" customHeight="1">
      <c r="B64" s="668"/>
      <c r="C64" s="681"/>
      <c r="D64" s="682"/>
      <c r="E64" s="683"/>
      <c r="G64" s="696"/>
      <c r="I64" s="697"/>
    </row>
    <row r="65" spans="2:9" ht="15" hidden="1" customHeight="1">
      <c r="B65" s="660"/>
      <c r="C65" s="700"/>
      <c r="D65" s="701"/>
      <c r="E65" s="702"/>
      <c r="G65" s="703"/>
      <c r="I65" s="704"/>
    </row>
    <row r="66" spans="2:9" ht="15" hidden="1" customHeight="1">
      <c r="B66" s="668"/>
      <c r="C66" s="681"/>
      <c r="D66" s="682"/>
      <c r="E66" s="683"/>
      <c r="G66" s="682"/>
      <c r="I66" s="683"/>
    </row>
    <row r="67" spans="2:9" ht="15" hidden="1" customHeight="1">
      <c r="B67" s="660"/>
      <c r="C67" s="700"/>
      <c r="D67" s="701"/>
      <c r="E67" s="702"/>
      <c r="G67" s="686"/>
      <c r="I67" s="702"/>
    </row>
    <row r="68" spans="2:9" ht="15" hidden="1" customHeight="1">
      <c r="B68" s="705"/>
      <c r="C68" s="706"/>
      <c r="D68" s="707"/>
      <c r="E68" s="708"/>
      <c r="G68" s="662"/>
      <c r="I68" s="709"/>
    </row>
    <row r="69" spans="2:9" ht="15" hidden="1" customHeight="1">
      <c r="B69" s="668"/>
      <c r="C69" s="681"/>
      <c r="D69" s="682"/>
      <c r="E69" s="683"/>
      <c r="G69" s="696"/>
      <c r="I69" s="697"/>
    </row>
    <row r="70" spans="2:9" ht="15" hidden="1" customHeight="1">
      <c r="C70" s="680"/>
      <c r="E70" s="680"/>
      <c r="G70" s="680"/>
    </row>
    <row r="71" spans="2:9" ht="15" hidden="1" customHeight="1">
      <c r="B71" s="663"/>
      <c r="C71" s="664"/>
      <c r="D71" s="665"/>
      <c r="E71" s="664"/>
      <c r="G71" s="665"/>
      <c r="I71" s="667"/>
    </row>
    <row r="72" spans="2:9" ht="32.5" hidden="1" customHeight="1">
      <c r="B72" s="668"/>
      <c r="C72" s="710"/>
      <c r="D72" s="696"/>
      <c r="E72" s="710"/>
      <c r="G72" s="696"/>
    </row>
  </sheetData>
  <mergeCells count="7">
    <mergeCell ref="C52:E52"/>
    <mergeCell ref="C1:G1"/>
    <mergeCell ref="C2:E2"/>
    <mergeCell ref="G2:I2"/>
    <mergeCell ref="C25:G25"/>
    <mergeCell ref="C26:E26"/>
    <mergeCell ref="G26:I26"/>
  </mergeCells>
  <pageMargins left="0.75" right="0.75" top="1" bottom="1" header="0.5" footer="0.5"/>
  <pageSetup paperSize="9" orientation="portrait" r:id="rId1"/>
  <headerFooter>
    <oddFooter>&amp;C_x000D_&amp;1#&amp;"Calibri"&amp;10&amp;K000000 Restricted - Internal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115"/>
  <sheetViews>
    <sheetView showGridLines="0" showRuler="0" workbookViewId="0"/>
  </sheetViews>
  <sheetFormatPr defaultColWidth="13.1796875" defaultRowHeight="12.5"/>
  <cols>
    <col min="1" max="1" width="2.81640625" customWidth="1"/>
    <col min="2" max="2" width="39.453125" customWidth="1"/>
    <col min="3" max="12" width="10.7265625" customWidth="1"/>
  </cols>
  <sheetData>
    <row r="1" spans="2:14" ht="15" customHeight="1"/>
    <row r="2" spans="2:14" ht="27.65" customHeight="1">
      <c r="B2" s="1425" t="s">
        <v>117</v>
      </c>
      <c r="C2" s="1425"/>
      <c r="D2" s="1425"/>
      <c r="E2" s="1425"/>
      <c r="F2" s="1425"/>
      <c r="G2" s="1425"/>
      <c r="H2" s="1425"/>
      <c r="I2" s="1425"/>
      <c r="J2" s="1425"/>
      <c r="K2" s="1425"/>
      <c r="L2" s="1425"/>
    </row>
    <row r="3" spans="2:14" ht="15" customHeight="1">
      <c r="B3" s="235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2:14" ht="15.75" customHeight="1">
      <c r="B4" s="236" t="s">
        <v>118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</row>
    <row r="5" spans="2:14" ht="13.4" customHeight="1">
      <c r="B5" s="273"/>
      <c r="C5" s="1423" t="s">
        <v>75</v>
      </c>
      <c r="D5" s="1423"/>
      <c r="E5" s="1423" t="s">
        <v>93</v>
      </c>
      <c r="F5" s="1423"/>
      <c r="G5" s="1424" t="s">
        <v>77</v>
      </c>
      <c r="H5" s="1424"/>
      <c r="I5" s="1424" t="s">
        <v>78</v>
      </c>
      <c r="J5" s="1424"/>
      <c r="K5" s="1423" t="s">
        <v>79</v>
      </c>
      <c r="L5" s="1423"/>
    </row>
    <row r="6" spans="2:14" ht="22.5" customHeight="1">
      <c r="B6" s="273"/>
      <c r="C6" s="201" t="s">
        <v>73</v>
      </c>
      <c r="D6" s="201" t="s">
        <v>98</v>
      </c>
      <c r="E6" s="201" t="s">
        <v>73</v>
      </c>
      <c r="F6" s="201" t="s">
        <v>98</v>
      </c>
      <c r="G6" s="238" t="s">
        <v>73</v>
      </c>
      <c r="H6" s="238" t="s">
        <v>98</v>
      </c>
      <c r="I6" s="238" t="s">
        <v>73</v>
      </c>
      <c r="J6" s="238" t="s">
        <v>98</v>
      </c>
      <c r="K6" s="201" t="s">
        <v>73</v>
      </c>
      <c r="L6" s="201" t="s">
        <v>98</v>
      </c>
    </row>
    <row r="7" spans="2:14" ht="13.4" customHeight="1">
      <c r="B7" s="225" t="s">
        <v>81</v>
      </c>
      <c r="C7" s="239" t="s">
        <v>6</v>
      </c>
      <c r="D7" s="239" t="s">
        <v>6</v>
      </c>
      <c r="E7" s="239" t="s">
        <v>6</v>
      </c>
      <c r="F7" s="239" t="s">
        <v>6</v>
      </c>
      <c r="G7" s="239" t="s">
        <v>6</v>
      </c>
      <c r="H7" s="239" t="s">
        <v>6</v>
      </c>
      <c r="I7" s="239" t="s">
        <v>6</v>
      </c>
      <c r="J7" s="239" t="s">
        <v>6</v>
      </c>
      <c r="K7" s="239" t="s">
        <v>6</v>
      </c>
      <c r="L7" s="239" t="s">
        <v>6</v>
      </c>
    </row>
    <row r="8" spans="2:14" ht="13.4" customHeight="1">
      <c r="B8" s="49" t="s">
        <v>119</v>
      </c>
      <c r="C8" s="226">
        <v>150202</v>
      </c>
      <c r="D8" s="226">
        <v>50</v>
      </c>
      <c r="E8" s="226">
        <v>19469</v>
      </c>
      <c r="F8" s="226">
        <v>105</v>
      </c>
      <c r="G8" s="226">
        <v>2424</v>
      </c>
      <c r="H8" s="226">
        <v>428</v>
      </c>
      <c r="I8" s="226">
        <v>0</v>
      </c>
      <c r="J8" s="226">
        <v>0</v>
      </c>
      <c r="K8" s="116">
        <v>172095</v>
      </c>
      <c r="L8" s="240">
        <v>583</v>
      </c>
      <c r="M8" s="1"/>
      <c r="N8" s="1"/>
    </row>
    <row r="9" spans="2:14" ht="13.4" customHeight="1">
      <c r="B9" s="44" t="s">
        <v>120</v>
      </c>
      <c r="C9" s="227">
        <v>-10013</v>
      </c>
      <c r="D9" s="227">
        <v>-5</v>
      </c>
      <c r="E9" s="227">
        <v>10013</v>
      </c>
      <c r="F9" s="227">
        <v>5</v>
      </c>
      <c r="G9" s="227">
        <v>0</v>
      </c>
      <c r="H9" s="227">
        <v>0</v>
      </c>
      <c r="I9" s="227">
        <v>0</v>
      </c>
      <c r="J9" s="227">
        <v>0</v>
      </c>
      <c r="K9" s="241">
        <v>0</v>
      </c>
      <c r="L9" s="242">
        <v>0</v>
      </c>
      <c r="M9" s="254"/>
    </row>
    <row r="10" spans="2:14" ht="13.4" customHeight="1">
      <c r="B10" s="44" t="s">
        <v>121</v>
      </c>
      <c r="C10" s="227">
        <v>6591</v>
      </c>
      <c r="D10" s="227">
        <v>29</v>
      </c>
      <c r="E10" s="227">
        <v>-6591</v>
      </c>
      <c r="F10" s="227">
        <v>-29</v>
      </c>
      <c r="G10" s="227">
        <v>0</v>
      </c>
      <c r="H10" s="227">
        <v>0</v>
      </c>
      <c r="I10" s="227">
        <v>0</v>
      </c>
      <c r="J10" s="227">
        <v>0</v>
      </c>
      <c r="K10" s="241">
        <v>0</v>
      </c>
      <c r="L10" s="243">
        <v>0</v>
      </c>
      <c r="M10" s="254"/>
    </row>
    <row r="11" spans="2:14" ht="13.4" customHeight="1">
      <c r="B11" s="44" t="s">
        <v>122</v>
      </c>
      <c r="C11" s="227">
        <v>-388</v>
      </c>
      <c r="D11" s="227">
        <v>0</v>
      </c>
      <c r="E11" s="227">
        <v>-530</v>
      </c>
      <c r="F11" s="227">
        <v>-10</v>
      </c>
      <c r="G11" s="227">
        <v>918</v>
      </c>
      <c r="H11" s="227">
        <v>10</v>
      </c>
      <c r="I11" s="227">
        <v>0</v>
      </c>
      <c r="J11" s="227">
        <v>0</v>
      </c>
      <c r="K11" s="241">
        <v>0</v>
      </c>
      <c r="L11" s="243">
        <v>0</v>
      </c>
      <c r="M11" s="254"/>
    </row>
    <row r="12" spans="2:14" ht="13.4" customHeight="1">
      <c r="B12" s="44" t="s">
        <v>123</v>
      </c>
      <c r="C12" s="227">
        <v>82</v>
      </c>
      <c r="D12" s="227">
        <v>3</v>
      </c>
      <c r="E12" s="227">
        <v>142</v>
      </c>
      <c r="F12" s="227">
        <v>2</v>
      </c>
      <c r="G12" s="227">
        <v>-224</v>
      </c>
      <c r="H12" s="227">
        <v>-5</v>
      </c>
      <c r="I12" s="227">
        <v>0</v>
      </c>
      <c r="J12" s="227">
        <v>0</v>
      </c>
      <c r="K12" s="241">
        <v>0</v>
      </c>
      <c r="L12" s="243">
        <v>0</v>
      </c>
      <c r="M12" s="254"/>
    </row>
    <row r="13" spans="2:14" ht="13.4" customHeight="1">
      <c r="B13" s="44" t="s">
        <v>124</v>
      </c>
      <c r="C13" s="227">
        <v>22881</v>
      </c>
      <c r="D13" s="227">
        <v>8</v>
      </c>
      <c r="E13" s="227">
        <v>792</v>
      </c>
      <c r="F13" s="227">
        <v>4</v>
      </c>
      <c r="G13" s="227">
        <v>7</v>
      </c>
      <c r="H13" s="227">
        <v>0</v>
      </c>
      <c r="I13" s="227">
        <v>0</v>
      </c>
      <c r="J13" s="227">
        <v>0</v>
      </c>
      <c r="K13" s="241">
        <v>23680</v>
      </c>
      <c r="L13" s="243">
        <v>12</v>
      </c>
      <c r="M13" s="254"/>
    </row>
    <row r="14" spans="2:14" ht="13.4" customHeight="1">
      <c r="B14" s="44" t="s">
        <v>125</v>
      </c>
      <c r="C14" s="227">
        <v>0</v>
      </c>
      <c r="D14" s="227">
        <v>0</v>
      </c>
      <c r="E14" s="227">
        <v>0</v>
      </c>
      <c r="F14" s="227">
        <v>0</v>
      </c>
      <c r="G14" s="227">
        <v>0</v>
      </c>
      <c r="H14" s="227">
        <v>0</v>
      </c>
      <c r="I14" s="227">
        <v>0</v>
      </c>
      <c r="J14" s="227">
        <v>0</v>
      </c>
      <c r="K14" s="241">
        <v>0</v>
      </c>
      <c r="L14" s="243">
        <v>0</v>
      </c>
      <c r="M14" s="254"/>
    </row>
    <row r="15" spans="2:14" ht="25.5" customHeight="1">
      <c r="B15" s="44" t="s">
        <v>126</v>
      </c>
      <c r="C15" s="227">
        <v>-7297</v>
      </c>
      <c r="D15" s="227">
        <v>-37</v>
      </c>
      <c r="E15" s="227">
        <v>-918</v>
      </c>
      <c r="F15" s="227">
        <v>36</v>
      </c>
      <c r="G15" s="227">
        <v>-53</v>
      </c>
      <c r="H15" s="227">
        <v>23</v>
      </c>
      <c r="I15" s="227">
        <v>0</v>
      </c>
      <c r="J15" s="227">
        <v>0</v>
      </c>
      <c r="K15" s="241">
        <v>-8268</v>
      </c>
      <c r="L15" s="243">
        <v>22</v>
      </c>
      <c r="M15" s="254"/>
    </row>
    <row r="16" spans="2:14" ht="13.4" customHeight="1">
      <c r="B16" s="44" t="s">
        <v>127</v>
      </c>
      <c r="C16" s="227">
        <v>-12680</v>
      </c>
      <c r="D16" s="227">
        <v>-5</v>
      </c>
      <c r="E16" s="227">
        <v>-2099</v>
      </c>
      <c r="F16" s="227">
        <v>-11</v>
      </c>
      <c r="G16" s="227">
        <v>-394</v>
      </c>
      <c r="H16" s="227">
        <v>-24</v>
      </c>
      <c r="I16" s="227">
        <v>0</v>
      </c>
      <c r="J16" s="227">
        <v>0</v>
      </c>
      <c r="K16" s="241">
        <v>-15173</v>
      </c>
      <c r="L16" s="244">
        <v>-40</v>
      </c>
      <c r="M16" s="254"/>
    </row>
    <row r="17" spans="2:13" ht="13.4" customHeight="1">
      <c r="B17" s="44" t="s">
        <v>128</v>
      </c>
      <c r="C17" s="227">
        <v>-2688</v>
      </c>
      <c r="D17" s="227">
        <v>-5</v>
      </c>
      <c r="E17" s="227">
        <v>-682</v>
      </c>
      <c r="F17" s="227">
        <v>-40</v>
      </c>
      <c r="G17" s="227">
        <v>-699</v>
      </c>
      <c r="H17" s="227">
        <v>-328</v>
      </c>
      <c r="I17" s="227">
        <v>0</v>
      </c>
      <c r="J17" s="227">
        <v>0</v>
      </c>
      <c r="K17" s="117">
        <v>-4069</v>
      </c>
      <c r="L17" s="245">
        <v>-373</v>
      </c>
    </row>
    <row r="18" spans="2:13" ht="13.4" customHeight="1">
      <c r="B18" s="31" t="s">
        <v>129</v>
      </c>
      <c r="C18" s="246">
        <v>0</v>
      </c>
      <c r="D18" s="246">
        <v>0</v>
      </c>
      <c r="E18" s="246">
        <v>0</v>
      </c>
      <c r="F18" s="246">
        <v>0</v>
      </c>
      <c r="G18" s="246">
        <v>-17</v>
      </c>
      <c r="H18" s="246">
        <v>-17</v>
      </c>
      <c r="I18" s="246">
        <v>0</v>
      </c>
      <c r="J18" s="246">
        <v>0</v>
      </c>
      <c r="K18" s="119">
        <v>-17</v>
      </c>
      <c r="L18" s="119">
        <v>-17</v>
      </c>
    </row>
    <row r="19" spans="2:13" ht="13.4" customHeight="1">
      <c r="B19" s="49" t="s">
        <v>130</v>
      </c>
      <c r="C19" s="247">
        <v>146690</v>
      </c>
      <c r="D19" s="247">
        <v>38</v>
      </c>
      <c r="E19" s="247">
        <v>19596</v>
      </c>
      <c r="F19" s="247">
        <v>62</v>
      </c>
      <c r="G19" s="247">
        <v>1962</v>
      </c>
      <c r="H19" s="247">
        <v>87</v>
      </c>
      <c r="I19" s="247">
        <v>0</v>
      </c>
      <c r="J19" s="247">
        <v>0</v>
      </c>
      <c r="K19" s="127">
        <v>168248</v>
      </c>
      <c r="L19" s="248">
        <v>187</v>
      </c>
    </row>
    <row r="20" spans="2:13" ht="15" customHeight="1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2:13" ht="13.4" customHeight="1">
      <c r="B21" s="1426" t="s">
        <v>82</v>
      </c>
      <c r="C21" s="1426"/>
      <c r="D21" s="1426"/>
      <c r="E21" s="1426"/>
      <c r="F21" s="1426"/>
      <c r="G21" s="1426"/>
      <c r="H21" s="1426"/>
      <c r="I21" s="1426"/>
      <c r="J21" s="1426"/>
      <c r="K21" s="1426"/>
      <c r="L21" s="1426"/>
    </row>
    <row r="22" spans="2:13" ht="13.4" customHeight="1">
      <c r="B22" s="49" t="s">
        <v>119</v>
      </c>
      <c r="C22" s="226">
        <v>30409</v>
      </c>
      <c r="D22" s="226">
        <v>523</v>
      </c>
      <c r="E22" s="226">
        <v>5578</v>
      </c>
      <c r="F22" s="226">
        <v>1630</v>
      </c>
      <c r="G22" s="226">
        <v>1720</v>
      </c>
      <c r="H22" s="226">
        <v>1333</v>
      </c>
      <c r="I22" s="226">
        <v>0</v>
      </c>
      <c r="J22" s="226">
        <v>0</v>
      </c>
      <c r="K22" s="116">
        <v>37707</v>
      </c>
      <c r="L22" s="240">
        <v>3486</v>
      </c>
    </row>
    <row r="23" spans="2:13" ht="13.4" customHeight="1">
      <c r="B23" s="44" t="s">
        <v>120</v>
      </c>
      <c r="C23" s="227">
        <v>-2093</v>
      </c>
      <c r="D23" s="227">
        <v>-66</v>
      </c>
      <c r="E23" s="227">
        <v>2093</v>
      </c>
      <c r="F23" s="227">
        <v>66</v>
      </c>
      <c r="G23" s="227">
        <v>0</v>
      </c>
      <c r="H23" s="227">
        <v>0</v>
      </c>
      <c r="I23" s="227">
        <v>0</v>
      </c>
      <c r="J23" s="227">
        <v>0</v>
      </c>
      <c r="K23" s="241">
        <v>0</v>
      </c>
      <c r="L23" s="242">
        <v>0</v>
      </c>
      <c r="M23" s="254"/>
    </row>
    <row r="24" spans="2:13" ht="13.4" customHeight="1">
      <c r="B24" s="44" t="s">
        <v>121</v>
      </c>
      <c r="C24" s="227">
        <v>1933</v>
      </c>
      <c r="D24" s="227">
        <v>461</v>
      </c>
      <c r="E24" s="227">
        <v>-1933</v>
      </c>
      <c r="F24" s="227">
        <v>-461</v>
      </c>
      <c r="G24" s="227">
        <v>0</v>
      </c>
      <c r="H24" s="227">
        <v>0</v>
      </c>
      <c r="I24" s="227">
        <v>0</v>
      </c>
      <c r="J24" s="227">
        <v>0</v>
      </c>
      <c r="K24" s="241">
        <v>0</v>
      </c>
      <c r="L24" s="243">
        <v>0</v>
      </c>
      <c r="M24" s="254"/>
    </row>
    <row r="25" spans="2:13" ht="13.4" customHeight="1">
      <c r="B25" s="44" t="s">
        <v>122</v>
      </c>
      <c r="C25" s="227">
        <v>-702</v>
      </c>
      <c r="D25" s="227">
        <v>-26</v>
      </c>
      <c r="E25" s="227">
        <v>-1079</v>
      </c>
      <c r="F25" s="227">
        <v>-469</v>
      </c>
      <c r="G25" s="227">
        <v>1781</v>
      </c>
      <c r="H25" s="227">
        <v>495</v>
      </c>
      <c r="I25" s="227">
        <v>0</v>
      </c>
      <c r="J25" s="227">
        <v>0</v>
      </c>
      <c r="K25" s="241">
        <v>0</v>
      </c>
      <c r="L25" s="243">
        <v>0</v>
      </c>
      <c r="M25" s="254"/>
    </row>
    <row r="26" spans="2:13" ht="13.4" customHeight="1">
      <c r="B26" s="44" t="s">
        <v>123</v>
      </c>
      <c r="C26" s="227">
        <v>26</v>
      </c>
      <c r="D26" s="227">
        <v>13</v>
      </c>
      <c r="E26" s="227">
        <v>25</v>
      </c>
      <c r="F26" s="227">
        <v>10</v>
      </c>
      <c r="G26" s="227">
        <v>-51</v>
      </c>
      <c r="H26" s="227">
        <v>-23</v>
      </c>
      <c r="I26" s="227">
        <v>0</v>
      </c>
      <c r="J26" s="227">
        <v>0</v>
      </c>
      <c r="K26" s="241">
        <v>0</v>
      </c>
      <c r="L26" s="243">
        <v>0</v>
      </c>
      <c r="M26" s="254"/>
    </row>
    <row r="27" spans="2:13" ht="13.4" customHeight="1">
      <c r="B27" s="44" t="s">
        <v>124</v>
      </c>
      <c r="C27" s="227">
        <v>7217</v>
      </c>
      <c r="D27" s="227">
        <v>184</v>
      </c>
      <c r="E27" s="227">
        <v>400</v>
      </c>
      <c r="F27" s="227">
        <v>118</v>
      </c>
      <c r="G27" s="227">
        <v>32</v>
      </c>
      <c r="H27" s="227">
        <v>29</v>
      </c>
      <c r="I27" s="227">
        <v>40</v>
      </c>
      <c r="J27" s="227">
        <v>0</v>
      </c>
      <c r="K27" s="241">
        <v>7689</v>
      </c>
      <c r="L27" s="243">
        <v>331</v>
      </c>
      <c r="M27" s="254"/>
    </row>
    <row r="28" spans="2:13" ht="13.4" customHeight="1">
      <c r="B28" s="44" t="s">
        <v>125</v>
      </c>
      <c r="C28" s="227">
        <v>0</v>
      </c>
      <c r="D28" s="227">
        <v>5</v>
      </c>
      <c r="E28" s="227">
        <v>0</v>
      </c>
      <c r="F28" s="227">
        <v>-29</v>
      </c>
      <c r="G28" s="227">
        <v>0</v>
      </c>
      <c r="H28" s="227">
        <v>4</v>
      </c>
      <c r="I28" s="227">
        <v>0</v>
      </c>
      <c r="J28" s="227">
        <v>0</v>
      </c>
      <c r="K28" s="241">
        <v>0</v>
      </c>
      <c r="L28" s="243">
        <v>-20</v>
      </c>
      <c r="M28" s="254"/>
    </row>
    <row r="29" spans="2:13" ht="26.5" customHeight="1">
      <c r="B29" s="44" t="s">
        <v>126</v>
      </c>
      <c r="C29" s="227">
        <v>658</v>
      </c>
      <c r="D29" s="227">
        <v>-450</v>
      </c>
      <c r="E29" s="227">
        <v>838</v>
      </c>
      <c r="F29" s="227">
        <v>628</v>
      </c>
      <c r="G29" s="227">
        <v>-7</v>
      </c>
      <c r="H29" s="227">
        <v>1143</v>
      </c>
      <c r="I29" s="227">
        <v>0</v>
      </c>
      <c r="J29" s="227">
        <v>0</v>
      </c>
      <c r="K29" s="241">
        <v>1489</v>
      </c>
      <c r="L29" s="243">
        <v>1321</v>
      </c>
      <c r="M29" s="254"/>
    </row>
    <row r="30" spans="2:13" ht="13.4" customHeight="1">
      <c r="B30" s="44" t="s">
        <v>127</v>
      </c>
      <c r="C30" s="227">
        <v>-136</v>
      </c>
      <c r="D30" s="227">
        <v>-7</v>
      </c>
      <c r="E30" s="227">
        <v>-41</v>
      </c>
      <c r="F30" s="227">
        <v>-16</v>
      </c>
      <c r="G30" s="227">
        <v>-5</v>
      </c>
      <c r="H30" s="227">
        <v>-3</v>
      </c>
      <c r="I30" s="227">
        <v>0</v>
      </c>
      <c r="J30" s="227">
        <v>0</v>
      </c>
      <c r="K30" s="241">
        <v>-182</v>
      </c>
      <c r="L30" s="244">
        <v>-26</v>
      </c>
      <c r="M30" s="254"/>
    </row>
    <row r="31" spans="2:13" ht="13.4" customHeight="1">
      <c r="B31" s="44" t="s">
        <v>131</v>
      </c>
      <c r="C31" s="227">
        <v>-5495</v>
      </c>
      <c r="D31" s="227">
        <v>-64</v>
      </c>
      <c r="E31" s="227">
        <v>-689</v>
      </c>
      <c r="F31" s="227">
        <v>-161</v>
      </c>
      <c r="G31" s="227">
        <v>-57</v>
      </c>
      <c r="H31" s="227">
        <v>-46</v>
      </c>
      <c r="I31" s="227">
        <v>0</v>
      </c>
      <c r="J31" s="227">
        <v>0</v>
      </c>
      <c r="K31" s="117">
        <v>-6241</v>
      </c>
      <c r="L31" s="245">
        <v>-271</v>
      </c>
    </row>
    <row r="32" spans="2:13" ht="13.4" customHeight="1">
      <c r="B32" s="44" t="s">
        <v>128</v>
      </c>
      <c r="C32" s="227">
        <v>-691</v>
      </c>
      <c r="D32" s="227">
        <v>-20</v>
      </c>
      <c r="E32" s="227">
        <v>-175</v>
      </c>
      <c r="F32" s="227">
        <v>-69</v>
      </c>
      <c r="G32" s="227">
        <v>-407</v>
      </c>
      <c r="H32" s="227">
        <v>-322</v>
      </c>
      <c r="I32" s="227">
        <v>0</v>
      </c>
      <c r="J32" s="227">
        <v>0</v>
      </c>
      <c r="K32" s="117">
        <v>-1273</v>
      </c>
      <c r="L32" s="117">
        <v>-411</v>
      </c>
    </row>
    <row r="33" spans="2:13" ht="13.4" customHeight="1">
      <c r="B33" s="31" t="s">
        <v>129</v>
      </c>
      <c r="C33" s="246">
        <v>0</v>
      </c>
      <c r="D33" s="246">
        <v>0</v>
      </c>
      <c r="E33" s="246">
        <v>0</v>
      </c>
      <c r="F33" s="246">
        <v>0</v>
      </c>
      <c r="G33" s="246">
        <v>-1103</v>
      </c>
      <c r="H33" s="246">
        <v>-1103</v>
      </c>
      <c r="I33" s="246">
        <v>0</v>
      </c>
      <c r="J33" s="246">
        <v>0</v>
      </c>
      <c r="K33" s="119">
        <v>-1103</v>
      </c>
      <c r="L33" s="119">
        <v>-1103</v>
      </c>
    </row>
    <row r="34" spans="2:13" ht="13.4" customHeight="1">
      <c r="B34" s="49" t="s">
        <v>130</v>
      </c>
      <c r="C34" s="247">
        <v>31126</v>
      </c>
      <c r="D34" s="247">
        <v>553</v>
      </c>
      <c r="E34" s="247">
        <v>5017</v>
      </c>
      <c r="F34" s="247">
        <v>1247</v>
      </c>
      <c r="G34" s="247">
        <v>1903</v>
      </c>
      <c r="H34" s="247">
        <v>1507</v>
      </c>
      <c r="I34" s="247">
        <v>40</v>
      </c>
      <c r="J34" s="247">
        <v>0</v>
      </c>
      <c r="K34" s="127">
        <v>38086</v>
      </c>
      <c r="L34" s="248">
        <v>3307</v>
      </c>
    </row>
    <row r="35" spans="2:13" ht="15" customHeight="1">
      <c r="B35" s="44"/>
      <c r="C35" s="44"/>
      <c r="D35" s="44"/>
      <c r="E35" s="44"/>
      <c r="F35" s="169"/>
      <c r="G35" s="53"/>
      <c r="H35" s="53"/>
      <c r="I35" s="53"/>
      <c r="J35" s="53"/>
      <c r="K35" s="53"/>
      <c r="L35" s="53"/>
    </row>
    <row r="36" spans="2:13" ht="13.4" customHeight="1">
      <c r="B36" s="225" t="s">
        <v>83</v>
      </c>
      <c r="C36" s="239"/>
      <c r="D36" s="239"/>
      <c r="E36" s="239"/>
      <c r="F36" s="239"/>
      <c r="G36" s="239"/>
      <c r="H36" s="239"/>
      <c r="I36" s="239"/>
      <c r="J36" s="239"/>
      <c r="K36" s="239"/>
      <c r="L36" s="239"/>
    </row>
    <row r="37" spans="2:13" ht="13.4" customHeight="1">
      <c r="B37" s="49" t="s">
        <v>119</v>
      </c>
      <c r="C37" s="226">
        <v>8469</v>
      </c>
      <c r="D37" s="226">
        <v>59</v>
      </c>
      <c r="E37" s="226">
        <v>1343</v>
      </c>
      <c r="F37" s="226">
        <v>118</v>
      </c>
      <c r="G37" s="226">
        <v>493</v>
      </c>
      <c r="H37" s="226">
        <v>176</v>
      </c>
      <c r="I37" s="226">
        <v>0</v>
      </c>
      <c r="J37" s="226">
        <v>0</v>
      </c>
      <c r="K37" s="116">
        <v>10305</v>
      </c>
      <c r="L37" s="240">
        <v>353</v>
      </c>
    </row>
    <row r="38" spans="2:13" ht="13.4" customHeight="1">
      <c r="B38" s="44" t="s">
        <v>120</v>
      </c>
      <c r="C38" s="227">
        <v>-619</v>
      </c>
      <c r="D38" s="227">
        <v>-8</v>
      </c>
      <c r="E38" s="227">
        <v>619</v>
      </c>
      <c r="F38" s="227">
        <v>8</v>
      </c>
      <c r="G38" s="227">
        <v>0</v>
      </c>
      <c r="H38" s="227">
        <v>0</v>
      </c>
      <c r="I38" s="227">
        <v>0</v>
      </c>
      <c r="J38" s="227">
        <v>0</v>
      </c>
      <c r="K38" s="241">
        <v>0</v>
      </c>
      <c r="L38" s="242">
        <v>0</v>
      </c>
      <c r="M38" s="254"/>
    </row>
    <row r="39" spans="2:13" ht="13.4" customHeight="1">
      <c r="B39" s="44" t="s">
        <v>121</v>
      </c>
      <c r="C39" s="227">
        <v>423</v>
      </c>
      <c r="D39" s="227">
        <v>27</v>
      </c>
      <c r="E39" s="227">
        <v>-423</v>
      </c>
      <c r="F39" s="227">
        <v>-27</v>
      </c>
      <c r="G39" s="227">
        <v>0</v>
      </c>
      <c r="H39" s="227">
        <v>0</v>
      </c>
      <c r="I39" s="227">
        <v>0</v>
      </c>
      <c r="J39" s="227">
        <v>0</v>
      </c>
      <c r="K39" s="241">
        <v>0</v>
      </c>
      <c r="L39" s="243">
        <v>0</v>
      </c>
      <c r="M39" s="254"/>
    </row>
    <row r="40" spans="2:13" ht="13.4" customHeight="1">
      <c r="B40" s="44" t="s">
        <v>122</v>
      </c>
      <c r="C40" s="227">
        <v>-209</v>
      </c>
      <c r="D40" s="227">
        <v>-2</v>
      </c>
      <c r="E40" s="227">
        <v>-151</v>
      </c>
      <c r="F40" s="227">
        <v>-30</v>
      </c>
      <c r="G40" s="227">
        <v>360</v>
      </c>
      <c r="H40" s="227">
        <v>32</v>
      </c>
      <c r="I40" s="227">
        <v>0</v>
      </c>
      <c r="J40" s="227">
        <v>0</v>
      </c>
      <c r="K40" s="241">
        <v>0</v>
      </c>
      <c r="L40" s="243">
        <v>0</v>
      </c>
      <c r="M40" s="254"/>
    </row>
    <row r="41" spans="2:13" ht="13.4" customHeight="1">
      <c r="B41" s="44" t="s">
        <v>123</v>
      </c>
      <c r="C41" s="227">
        <v>82</v>
      </c>
      <c r="D41" s="227">
        <v>1</v>
      </c>
      <c r="E41" s="227">
        <v>52</v>
      </c>
      <c r="F41" s="227">
        <v>4</v>
      </c>
      <c r="G41" s="227">
        <v>-134</v>
      </c>
      <c r="H41" s="227">
        <v>-5</v>
      </c>
      <c r="I41" s="227">
        <v>0</v>
      </c>
      <c r="J41" s="227">
        <v>0</v>
      </c>
      <c r="K41" s="241">
        <v>0</v>
      </c>
      <c r="L41" s="243">
        <v>0</v>
      </c>
      <c r="M41" s="254"/>
    </row>
    <row r="42" spans="2:13" ht="13.4" customHeight="1">
      <c r="B42" s="44" t="s">
        <v>124</v>
      </c>
      <c r="C42" s="227">
        <v>7590</v>
      </c>
      <c r="D42" s="227">
        <v>105</v>
      </c>
      <c r="E42" s="227">
        <v>252</v>
      </c>
      <c r="F42" s="227">
        <v>30</v>
      </c>
      <c r="G42" s="227">
        <v>24</v>
      </c>
      <c r="H42" s="227">
        <v>22</v>
      </c>
      <c r="I42" s="227">
        <v>17</v>
      </c>
      <c r="J42" s="227">
        <v>0</v>
      </c>
      <c r="K42" s="241">
        <v>7883</v>
      </c>
      <c r="L42" s="243">
        <v>157</v>
      </c>
      <c r="M42" s="254"/>
    </row>
    <row r="43" spans="2:13" ht="13.4" customHeight="1">
      <c r="B43" s="44" t="s">
        <v>125</v>
      </c>
      <c r="C43" s="227">
        <v>0</v>
      </c>
      <c r="D43" s="227">
        <v>0</v>
      </c>
      <c r="E43" s="227">
        <v>0</v>
      </c>
      <c r="F43" s="227">
        <v>0</v>
      </c>
      <c r="G43" s="227">
        <v>0</v>
      </c>
      <c r="H43" s="227">
        <v>0</v>
      </c>
      <c r="I43" s="227">
        <v>0</v>
      </c>
      <c r="J43" s="227">
        <v>0</v>
      </c>
      <c r="K43" s="241">
        <v>0</v>
      </c>
      <c r="L43" s="243">
        <v>0</v>
      </c>
      <c r="M43" s="254"/>
    </row>
    <row r="44" spans="2:13" ht="24.65" customHeight="1">
      <c r="B44" s="44" t="s">
        <v>126</v>
      </c>
      <c r="C44" s="227">
        <v>-265</v>
      </c>
      <c r="D44" s="227">
        <v>-33</v>
      </c>
      <c r="E44" s="227">
        <v>-125</v>
      </c>
      <c r="F44" s="227">
        <v>13</v>
      </c>
      <c r="G44" s="227">
        <v>59</v>
      </c>
      <c r="H44" s="227">
        <v>116</v>
      </c>
      <c r="I44" s="227">
        <v>0</v>
      </c>
      <c r="J44" s="227">
        <v>0</v>
      </c>
      <c r="K44" s="241">
        <v>-331</v>
      </c>
      <c r="L44" s="243">
        <v>96</v>
      </c>
      <c r="M44" s="254"/>
    </row>
    <row r="45" spans="2:13" ht="13.4" customHeight="1">
      <c r="B45" s="44" t="s">
        <v>127</v>
      </c>
      <c r="C45" s="227">
        <v>-3021</v>
      </c>
      <c r="D45" s="227">
        <v>-11</v>
      </c>
      <c r="E45" s="227">
        <v>-194</v>
      </c>
      <c r="F45" s="227">
        <v>-5</v>
      </c>
      <c r="G45" s="227">
        <v>-273</v>
      </c>
      <c r="H45" s="227">
        <v>-41</v>
      </c>
      <c r="I45" s="227">
        <v>0</v>
      </c>
      <c r="J45" s="227">
        <v>0</v>
      </c>
      <c r="K45" s="241">
        <v>-3488</v>
      </c>
      <c r="L45" s="244">
        <v>-57</v>
      </c>
      <c r="M45" s="254"/>
    </row>
    <row r="46" spans="2:13" ht="13.4" customHeight="1">
      <c r="B46" s="44" t="s">
        <v>128</v>
      </c>
      <c r="C46" s="227">
        <v>0</v>
      </c>
      <c r="D46" s="227">
        <v>0</v>
      </c>
      <c r="E46" s="227">
        <v>0</v>
      </c>
      <c r="F46" s="227">
        <v>0</v>
      </c>
      <c r="G46" s="227">
        <v>-46</v>
      </c>
      <c r="H46" s="227">
        <v>-34</v>
      </c>
      <c r="I46" s="227">
        <v>0</v>
      </c>
      <c r="J46" s="227">
        <v>0</v>
      </c>
      <c r="K46" s="117">
        <v>-46</v>
      </c>
      <c r="L46" s="245">
        <v>-34</v>
      </c>
    </row>
    <row r="47" spans="2:13" ht="13.4" customHeight="1">
      <c r="B47" s="31" t="s">
        <v>129</v>
      </c>
      <c r="C47" s="246">
        <v>0</v>
      </c>
      <c r="D47" s="246">
        <v>0</v>
      </c>
      <c r="E47" s="246">
        <v>0</v>
      </c>
      <c r="F47" s="246">
        <v>0</v>
      </c>
      <c r="G47" s="246">
        <v>-105</v>
      </c>
      <c r="H47" s="246">
        <v>-105</v>
      </c>
      <c r="I47" s="246">
        <v>0</v>
      </c>
      <c r="J47" s="246">
        <v>0</v>
      </c>
      <c r="K47" s="119">
        <v>-105</v>
      </c>
      <c r="L47" s="119">
        <v>-105</v>
      </c>
    </row>
    <row r="48" spans="2:13" ht="13.4" customHeight="1">
      <c r="B48" s="49" t="s">
        <v>130</v>
      </c>
      <c r="C48" s="247">
        <v>12450</v>
      </c>
      <c r="D48" s="247">
        <v>138</v>
      </c>
      <c r="E48" s="247">
        <v>1373</v>
      </c>
      <c r="F48" s="247">
        <v>111</v>
      </c>
      <c r="G48" s="247">
        <v>378</v>
      </c>
      <c r="H48" s="247">
        <v>161</v>
      </c>
      <c r="I48" s="247">
        <v>17</v>
      </c>
      <c r="J48" s="247">
        <v>0</v>
      </c>
      <c r="K48" s="127">
        <v>14218</v>
      </c>
      <c r="L48" s="127">
        <v>410</v>
      </c>
    </row>
    <row r="49" spans="2:13" ht="15" customHeight="1"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spans="2:13" ht="13.4" customHeight="1">
      <c r="B50" s="225" t="s">
        <v>84</v>
      </c>
    </row>
    <row r="51" spans="2:13" ht="13.4" customHeight="1">
      <c r="B51" s="49" t="s">
        <v>119</v>
      </c>
      <c r="C51" s="226">
        <v>112505</v>
      </c>
      <c r="D51" s="226">
        <v>287</v>
      </c>
      <c r="E51" s="226">
        <v>13302</v>
      </c>
      <c r="F51" s="226">
        <v>414</v>
      </c>
      <c r="G51" s="226">
        <v>2554</v>
      </c>
      <c r="H51" s="226">
        <v>598</v>
      </c>
      <c r="I51" s="226">
        <v>0</v>
      </c>
      <c r="J51" s="226">
        <v>0</v>
      </c>
      <c r="K51" s="116">
        <v>128361</v>
      </c>
      <c r="L51" s="240">
        <v>1299</v>
      </c>
    </row>
    <row r="52" spans="2:13" ht="13.4" customHeight="1">
      <c r="B52" s="44" t="s">
        <v>120</v>
      </c>
      <c r="C52" s="227">
        <v>-3810</v>
      </c>
      <c r="D52" s="227">
        <v>-28</v>
      </c>
      <c r="E52" s="227">
        <v>3810</v>
      </c>
      <c r="F52" s="227">
        <v>28</v>
      </c>
      <c r="G52" s="227">
        <v>0</v>
      </c>
      <c r="H52" s="227">
        <v>0</v>
      </c>
      <c r="I52" s="227">
        <v>0</v>
      </c>
      <c r="J52" s="227">
        <v>0</v>
      </c>
      <c r="K52" s="241">
        <v>0</v>
      </c>
      <c r="L52" s="242">
        <v>0</v>
      </c>
      <c r="M52" s="254"/>
    </row>
    <row r="53" spans="2:13" ht="13.4" customHeight="1">
      <c r="B53" s="44" t="s">
        <v>121</v>
      </c>
      <c r="C53" s="227">
        <v>3316</v>
      </c>
      <c r="D53" s="227">
        <v>75</v>
      </c>
      <c r="E53" s="227">
        <v>-3316</v>
      </c>
      <c r="F53" s="227">
        <v>-75</v>
      </c>
      <c r="G53" s="227">
        <v>0</v>
      </c>
      <c r="H53" s="227">
        <v>0</v>
      </c>
      <c r="I53" s="227">
        <v>0</v>
      </c>
      <c r="J53" s="227">
        <v>0</v>
      </c>
      <c r="K53" s="241">
        <v>0</v>
      </c>
      <c r="L53" s="243">
        <v>0</v>
      </c>
      <c r="M53" s="254"/>
    </row>
    <row r="54" spans="2:13" ht="13.4" customHeight="1">
      <c r="B54" s="44" t="s">
        <v>122</v>
      </c>
      <c r="C54" s="227">
        <v>-1073</v>
      </c>
      <c r="D54" s="227">
        <v>-6</v>
      </c>
      <c r="E54" s="227">
        <v>-892</v>
      </c>
      <c r="F54" s="227">
        <v>-37</v>
      </c>
      <c r="G54" s="227">
        <v>1965</v>
      </c>
      <c r="H54" s="227">
        <v>43</v>
      </c>
      <c r="I54" s="227">
        <v>0</v>
      </c>
      <c r="J54" s="227">
        <v>0</v>
      </c>
      <c r="K54" s="241">
        <v>0</v>
      </c>
      <c r="L54" s="243">
        <v>0</v>
      </c>
      <c r="M54" s="254"/>
    </row>
    <row r="55" spans="2:13" ht="13.4" customHeight="1">
      <c r="B55" s="44" t="s">
        <v>123</v>
      </c>
      <c r="C55" s="227">
        <v>269</v>
      </c>
      <c r="D55" s="227">
        <v>14</v>
      </c>
      <c r="E55" s="227">
        <v>230</v>
      </c>
      <c r="F55" s="227">
        <v>22</v>
      </c>
      <c r="G55" s="227">
        <v>-499</v>
      </c>
      <c r="H55" s="227">
        <v>-36</v>
      </c>
      <c r="I55" s="227">
        <v>0</v>
      </c>
      <c r="J55" s="227">
        <v>0</v>
      </c>
      <c r="K55" s="241">
        <v>0</v>
      </c>
      <c r="L55" s="243">
        <v>0</v>
      </c>
      <c r="M55" s="254"/>
    </row>
    <row r="56" spans="2:13" ht="13.4" customHeight="1">
      <c r="B56" s="44" t="s">
        <v>124</v>
      </c>
      <c r="C56" s="227">
        <v>27032</v>
      </c>
      <c r="D56" s="227">
        <v>45</v>
      </c>
      <c r="E56" s="227">
        <v>897</v>
      </c>
      <c r="F56" s="227">
        <v>36</v>
      </c>
      <c r="G56" s="227">
        <v>415</v>
      </c>
      <c r="H56" s="227">
        <v>26</v>
      </c>
      <c r="I56" s="227">
        <v>0</v>
      </c>
      <c r="J56" s="227">
        <v>0</v>
      </c>
      <c r="K56" s="241">
        <v>28344</v>
      </c>
      <c r="L56" s="243">
        <v>107</v>
      </c>
      <c r="M56" s="254"/>
    </row>
    <row r="57" spans="2:13" ht="13.4" customHeight="1">
      <c r="B57" s="44" t="s">
        <v>125</v>
      </c>
      <c r="C57" s="227">
        <v>0</v>
      </c>
      <c r="D57" s="227">
        <v>-6</v>
      </c>
      <c r="E57" s="227">
        <v>0</v>
      </c>
      <c r="F57" s="227">
        <v>42</v>
      </c>
      <c r="G57" s="227">
        <v>0</v>
      </c>
      <c r="H57" s="227">
        <v>0</v>
      </c>
      <c r="I57" s="227">
        <v>0</v>
      </c>
      <c r="J57" s="227">
        <v>0</v>
      </c>
      <c r="K57" s="241">
        <v>0</v>
      </c>
      <c r="L57" s="243">
        <v>36</v>
      </c>
      <c r="M57" s="254"/>
    </row>
    <row r="58" spans="2:13" ht="25.5" customHeight="1">
      <c r="B58" s="44" t="s">
        <v>126</v>
      </c>
      <c r="C58" s="227">
        <v>4191</v>
      </c>
      <c r="D58" s="227">
        <v>-124</v>
      </c>
      <c r="E58" s="227">
        <v>-531</v>
      </c>
      <c r="F58" s="227">
        <v>4</v>
      </c>
      <c r="G58" s="227">
        <v>-631</v>
      </c>
      <c r="H58" s="227">
        <v>341</v>
      </c>
      <c r="I58" s="227">
        <v>0</v>
      </c>
      <c r="J58" s="227">
        <v>0</v>
      </c>
      <c r="K58" s="241">
        <v>3029</v>
      </c>
      <c r="L58" s="243">
        <v>221</v>
      </c>
      <c r="M58" s="254"/>
    </row>
    <row r="59" spans="2:13" ht="13.4" customHeight="1">
      <c r="B59" s="44" t="s">
        <v>127</v>
      </c>
      <c r="C59" s="227">
        <v>-25861</v>
      </c>
      <c r="D59" s="227">
        <v>-46</v>
      </c>
      <c r="E59" s="227">
        <v>-2322</v>
      </c>
      <c r="F59" s="227">
        <v>-98</v>
      </c>
      <c r="G59" s="227">
        <v>-363</v>
      </c>
      <c r="H59" s="227">
        <v>-21</v>
      </c>
      <c r="I59" s="227">
        <v>0</v>
      </c>
      <c r="J59" s="227">
        <v>0</v>
      </c>
      <c r="K59" s="241">
        <v>-28546</v>
      </c>
      <c r="L59" s="244">
        <v>-165</v>
      </c>
      <c r="M59" s="254"/>
    </row>
    <row r="60" spans="2:13" ht="13.4" customHeight="1">
      <c r="B60" s="44" t="s">
        <v>131</v>
      </c>
      <c r="C60" s="227">
        <v>-49</v>
      </c>
      <c r="D60" s="227">
        <v>-1</v>
      </c>
      <c r="E60" s="227">
        <v>-9</v>
      </c>
      <c r="F60" s="227">
        <v>-3</v>
      </c>
      <c r="G60" s="227">
        <v>-1</v>
      </c>
      <c r="H60" s="227">
        <v>-1</v>
      </c>
      <c r="I60" s="169"/>
      <c r="J60" s="169"/>
      <c r="K60" s="117">
        <v>-59</v>
      </c>
      <c r="L60" s="245">
        <v>-5</v>
      </c>
    </row>
    <row r="61" spans="2:13" ht="13.4" customHeight="1">
      <c r="B61" s="44" t="s">
        <v>128</v>
      </c>
      <c r="C61" s="227">
        <v>-12</v>
      </c>
      <c r="D61" s="227">
        <v>-1</v>
      </c>
      <c r="E61" s="227">
        <v>-2</v>
      </c>
      <c r="F61" s="227">
        <v>-2</v>
      </c>
      <c r="G61" s="227">
        <v>-2</v>
      </c>
      <c r="H61" s="227">
        <v>-2</v>
      </c>
      <c r="I61" s="227">
        <v>0</v>
      </c>
      <c r="J61" s="227">
        <v>0</v>
      </c>
      <c r="K61" s="117">
        <v>-16</v>
      </c>
      <c r="L61" s="117">
        <v>-5</v>
      </c>
    </row>
    <row r="62" spans="2:13" ht="13.4" customHeight="1">
      <c r="B62" s="31" t="s">
        <v>129</v>
      </c>
      <c r="C62" s="246">
        <v>0</v>
      </c>
      <c r="D62" s="246">
        <v>0</v>
      </c>
      <c r="E62" s="246">
        <v>0</v>
      </c>
      <c r="F62" s="246">
        <v>0</v>
      </c>
      <c r="G62" s="246">
        <v>-322</v>
      </c>
      <c r="H62" s="246">
        <v>-322</v>
      </c>
      <c r="I62" s="246">
        <v>0</v>
      </c>
      <c r="J62" s="246">
        <v>0</v>
      </c>
      <c r="K62" s="119">
        <v>-322</v>
      </c>
      <c r="L62" s="119">
        <v>-322</v>
      </c>
    </row>
    <row r="63" spans="2:13" ht="13.4" customHeight="1">
      <c r="B63" s="49" t="s">
        <v>130</v>
      </c>
      <c r="C63" s="247">
        <v>116508</v>
      </c>
      <c r="D63" s="247">
        <v>209</v>
      </c>
      <c r="E63" s="247">
        <v>11167</v>
      </c>
      <c r="F63" s="247">
        <v>331</v>
      </c>
      <c r="G63" s="247">
        <v>3116</v>
      </c>
      <c r="H63" s="247">
        <v>626</v>
      </c>
      <c r="I63" s="247">
        <v>0</v>
      </c>
      <c r="J63" s="247">
        <v>0</v>
      </c>
      <c r="K63" s="127">
        <v>130791</v>
      </c>
      <c r="L63" s="127">
        <v>1166</v>
      </c>
    </row>
    <row r="64" spans="2:13" ht="15" customHeight="1"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9"/>
    </row>
    <row r="65" spans="2:12" ht="35.9" customHeight="1">
      <c r="B65" s="54"/>
      <c r="C65" s="54"/>
      <c r="D65" s="54"/>
      <c r="E65" s="54"/>
      <c r="F65" s="54"/>
      <c r="G65" s="249" t="s">
        <v>75</v>
      </c>
      <c r="H65" s="249" t="s">
        <v>93</v>
      </c>
      <c r="I65" s="249" t="s">
        <v>77</v>
      </c>
      <c r="J65" s="249" t="s">
        <v>78</v>
      </c>
      <c r="K65" s="250" t="s">
        <v>79</v>
      </c>
      <c r="L65" s="1"/>
    </row>
    <row r="66" spans="2:12" ht="26.65" customHeight="1">
      <c r="B66" s="1427" t="s">
        <v>132</v>
      </c>
      <c r="C66" s="1427"/>
      <c r="D66" s="1427"/>
      <c r="E66" s="1427"/>
      <c r="F66" s="128"/>
      <c r="G66" s="239" t="s">
        <v>6</v>
      </c>
      <c r="H66" s="239" t="s">
        <v>6</v>
      </c>
      <c r="I66" s="239" t="s">
        <v>6</v>
      </c>
      <c r="J66" s="239" t="s">
        <v>6</v>
      </c>
      <c r="K66" s="239" t="s">
        <v>6</v>
      </c>
      <c r="L66" s="1"/>
    </row>
    <row r="67" spans="2:12" ht="15.75" customHeight="1">
      <c r="B67" s="1428" t="s">
        <v>81</v>
      </c>
      <c r="C67" s="1428"/>
      <c r="D67" s="1428"/>
      <c r="E67" s="1428"/>
      <c r="F67" s="1428"/>
      <c r="G67" s="251">
        <v>-7</v>
      </c>
      <c r="H67" s="251">
        <v>-3</v>
      </c>
      <c r="I67" s="251">
        <v>4</v>
      </c>
      <c r="J67" s="252">
        <v>0</v>
      </c>
      <c r="K67" s="253">
        <v>-6</v>
      </c>
      <c r="L67" s="254"/>
    </row>
    <row r="68" spans="2:12" ht="15.75" customHeight="1">
      <c r="B68" s="1428" t="s">
        <v>82</v>
      </c>
      <c r="C68" s="1428"/>
      <c r="D68" s="1428"/>
      <c r="E68" s="1428"/>
      <c r="F68" s="1428"/>
      <c r="G68" s="255">
        <v>114</v>
      </c>
      <c r="H68" s="255">
        <v>-153</v>
      </c>
      <c r="I68" s="255">
        <v>1645</v>
      </c>
      <c r="J68" s="256">
        <v>0</v>
      </c>
      <c r="K68" s="257">
        <v>1606</v>
      </c>
      <c r="L68" s="254"/>
    </row>
    <row r="69" spans="2:12" ht="15.75" customHeight="1">
      <c r="B69" s="1428" t="s">
        <v>83</v>
      </c>
      <c r="C69" s="1428"/>
      <c r="D69" s="1428"/>
      <c r="E69" s="1428"/>
      <c r="F69" s="1428"/>
      <c r="G69" s="255">
        <v>79</v>
      </c>
      <c r="H69" s="255">
        <v>-7</v>
      </c>
      <c r="I69" s="255">
        <v>124</v>
      </c>
      <c r="J69" s="256">
        <v>0</v>
      </c>
      <c r="K69" s="257">
        <v>196</v>
      </c>
      <c r="L69" s="254"/>
    </row>
    <row r="70" spans="2:12" ht="15.75" customHeight="1">
      <c r="B70" s="1428" t="s">
        <v>84</v>
      </c>
      <c r="C70" s="1428"/>
      <c r="D70" s="1428"/>
      <c r="E70" s="1428"/>
      <c r="F70" s="1428"/>
      <c r="G70" s="255">
        <v>-76</v>
      </c>
      <c r="H70" s="255">
        <v>-78</v>
      </c>
      <c r="I70" s="255">
        <v>353</v>
      </c>
      <c r="J70" s="256">
        <v>0</v>
      </c>
      <c r="K70" s="258">
        <v>199</v>
      </c>
      <c r="L70" s="254"/>
    </row>
    <row r="71" spans="2:12" ht="15.75" customHeight="1">
      <c r="B71" s="1430" t="s">
        <v>133</v>
      </c>
      <c r="C71" s="1430"/>
      <c r="D71" s="1430"/>
      <c r="E71" s="1430"/>
      <c r="F71" s="1430"/>
      <c r="G71" s="255">
        <v>110</v>
      </c>
      <c r="H71" s="255">
        <v>-241</v>
      </c>
      <c r="I71" s="255">
        <v>2126</v>
      </c>
      <c r="J71" s="255">
        <v>0</v>
      </c>
      <c r="K71" s="259">
        <v>1995</v>
      </c>
      <c r="L71" s="1"/>
    </row>
    <row r="72" spans="2:12" ht="15.75" customHeight="1">
      <c r="B72" s="1429" t="s">
        <v>134</v>
      </c>
      <c r="C72" s="1429"/>
      <c r="D72" s="1429"/>
      <c r="E72" s="1429"/>
      <c r="F72" s="1429"/>
      <c r="G72" s="255">
        <v>-9</v>
      </c>
      <c r="H72" s="255">
        <v>-37</v>
      </c>
      <c r="I72" s="255">
        <v>-19</v>
      </c>
      <c r="J72" s="255">
        <v>0</v>
      </c>
      <c r="K72" s="260">
        <v>-65</v>
      </c>
      <c r="L72" s="1"/>
    </row>
    <row r="73" spans="2:12" ht="15.75" customHeight="1">
      <c r="B73" s="1429" t="s">
        <v>135</v>
      </c>
      <c r="C73" s="1429"/>
      <c r="D73" s="1429"/>
      <c r="E73" s="1429"/>
      <c r="F73" s="1429"/>
      <c r="G73" s="255">
        <v>3</v>
      </c>
      <c r="H73" s="255">
        <v>5</v>
      </c>
      <c r="I73" s="255">
        <v>-3</v>
      </c>
      <c r="J73" s="255">
        <v>0</v>
      </c>
      <c r="K73" s="260">
        <v>5</v>
      </c>
      <c r="L73" s="1"/>
    </row>
    <row r="74" spans="2:12" ht="15.75" customHeight="1">
      <c r="B74" s="1429" t="s">
        <v>136</v>
      </c>
      <c r="C74" s="1429"/>
      <c r="D74" s="1429"/>
      <c r="E74" s="1429"/>
      <c r="F74" s="1429"/>
      <c r="G74" s="255">
        <v>1</v>
      </c>
      <c r="H74" s="255">
        <v>-5</v>
      </c>
      <c r="I74" s="255">
        <v>0</v>
      </c>
      <c r="J74" s="255">
        <v>0</v>
      </c>
      <c r="K74" s="260">
        <v>-4</v>
      </c>
      <c r="L74" s="1"/>
    </row>
    <row r="75" spans="2:12" ht="15.75" customHeight="1">
      <c r="B75" s="1429" t="s">
        <v>137</v>
      </c>
      <c r="C75" s="1429"/>
      <c r="D75" s="1429"/>
      <c r="E75" s="1429"/>
      <c r="F75" s="1429"/>
      <c r="G75" s="255">
        <v>-21</v>
      </c>
      <c r="H75" s="255">
        <v>20</v>
      </c>
      <c r="I75" s="255">
        <v>-90</v>
      </c>
      <c r="J75" s="255">
        <v>0</v>
      </c>
      <c r="K75" s="260">
        <v>-91</v>
      </c>
      <c r="L75" s="1"/>
    </row>
    <row r="76" spans="2:12" ht="15.75" customHeight="1">
      <c r="B76" s="1429" t="s">
        <v>138</v>
      </c>
      <c r="C76" s="1429"/>
      <c r="D76" s="1429"/>
      <c r="E76" s="1429"/>
      <c r="F76" s="1429"/>
      <c r="G76" s="169"/>
      <c r="H76" s="169"/>
      <c r="I76" s="169"/>
      <c r="J76" s="169"/>
      <c r="K76" s="260">
        <v>74</v>
      </c>
      <c r="L76" s="1"/>
    </row>
    <row r="77" spans="2:12" ht="15.75" customHeight="1">
      <c r="B77" s="1431" t="s">
        <v>139</v>
      </c>
      <c r="C77" s="1431"/>
      <c r="D77" s="1431"/>
      <c r="E77" s="1431"/>
      <c r="F77" s="1431"/>
      <c r="G77" s="170"/>
      <c r="H77" s="170"/>
      <c r="I77" s="170"/>
      <c r="J77" s="170"/>
      <c r="K77" s="261">
        <v>68</v>
      </c>
      <c r="L77" s="1"/>
    </row>
    <row r="78" spans="2:12" ht="13.4" customHeight="1">
      <c r="B78" s="1432" t="s">
        <v>140</v>
      </c>
      <c r="C78" s="1432"/>
      <c r="D78" s="1432"/>
      <c r="E78" s="1432"/>
      <c r="F78" s="1432"/>
      <c r="G78" s="172"/>
      <c r="H78" s="172"/>
      <c r="I78" s="172"/>
      <c r="J78" s="172"/>
      <c r="K78" s="248">
        <v>1982</v>
      </c>
      <c r="L78" s="1"/>
    </row>
    <row r="79" spans="2:12" ht="15.75" customHeight="1">
      <c r="B79" s="236"/>
      <c r="C79" s="236"/>
      <c r="D79" s="236"/>
      <c r="E79" s="236"/>
      <c r="F79" s="236"/>
    </row>
    <row r="80" spans="2:12" ht="15.75" customHeight="1">
      <c r="B80" s="1427" t="s">
        <v>141</v>
      </c>
      <c r="C80" s="1427"/>
      <c r="D80" s="1427"/>
      <c r="E80" s="1427"/>
      <c r="F80" s="236"/>
      <c r="G80" s="236"/>
      <c r="H80" s="236"/>
      <c r="I80" s="236"/>
      <c r="J80" s="236"/>
      <c r="K80" s="236"/>
      <c r="L80" s="236"/>
    </row>
    <row r="81" spans="2:12" ht="15" customHeight="1">
      <c r="B81" s="236"/>
      <c r="C81" s="236"/>
      <c r="D81" s="236"/>
      <c r="E81" s="236"/>
      <c r="F81" s="236"/>
      <c r="G81" s="236"/>
      <c r="H81" s="236"/>
      <c r="I81" s="236"/>
      <c r="J81" s="236"/>
      <c r="K81" s="236"/>
      <c r="L81" s="236"/>
    </row>
    <row r="82" spans="2:12" ht="13.4" customHeight="1">
      <c r="B82" s="273"/>
      <c r="C82" s="1424" t="s">
        <v>75</v>
      </c>
      <c r="D82" s="1424"/>
      <c r="E82" s="1424" t="s">
        <v>93</v>
      </c>
      <c r="F82" s="1424"/>
      <c r="G82" s="1424" t="s">
        <v>77</v>
      </c>
      <c r="H82" s="1424"/>
      <c r="I82" s="1424" t="s">
        <v>78</v>
      </c>
      <c r="J82" s="1424"/>
      <c r="K82" s="1424" t="s">
        <v>79</v>
      </c>
      <c r="L82" s="1424"/>
    </row>
    <row r="83" spans="2:12" ht="22.5" customHeight="1">
      <c r="B83" s="273"/>
      <c r="C83" s="238" t="s">
        <v>73</v>
      </c>
      <c r="D83" s="238" t="s">
        <v>98</v>
      </c>
      <c r="E83" s="238" t="s">
        <v>73</v>
      </c>
      <c r="F83" s="238" t="s">
        <v>98</v>
      </c>
      <c r="G83" s="238" t="s">
        <v>73</v>
      </c>
      <c r="H83" s="238" t="s">
        <v>98</v>
      </c>
      <c r="I83" s="238" t="s">
        <v>73</v>
      </c>
      <c r="J83" s="238" t="s">
        <v>98</v>
      </c>
      <c r="K83" s="238" t="s">
        <v>73</v>
      </c>
      <c r="L83" s="238" t="s">
        <v>98</v>
      </c>
    </row>
    <row r="84" spans="2:12" ht="13.4" customHeight="1">
      <c r="B84" s="262" t="s">
        <v>81</v>
      </c>
      <c r="C84" s="263" t="s">
        <v>6</v>
      </c>
      <c r="D84" s="263" t="s">
        <v>6</v>
      </c>
      <c r="E84" s="263" t="s">
        <v>6</v>
      </c>
      <c r="F84" s="263" t="s">
        <v>6</v>
      </c>
      <c r="G84" s="263" t="s">
        <v>6</v>
      </c>
      <c r="H84" s="263" t="s">
        <v>6</v>
      </c>
      <c r="I84" s="263" t="s">
        <v>6</v>
      </c>
      <c r="J84" s="263" t="s">
        <v>6</v>
      </c>
      <c r="K84" s="263" t="s">
        <v>6</v>
      </c>
      <c r="L84" s="263" t="s">
        <v>6</v>
      </c>
    </row>
    <row r="85" spans="2:12" ht="13.4" customHeight="1">
      <c r="B85" s="264" t="s">
        <v>142</v>
      </c>
      <c r="C85" s="265">
        <v>7776</v>
      </c>
      <c r="D85" s="265">
        <v>0</v>
      </c>
      <c r="E85" s="265">
        <v>448</v>
      </c>
      <c r="F85" s="265">
        <v>0</v>
      </c>
      <c r="G85" s="265">
        <v>4</v>
      </c>
      <c r="H85" s="265">
        <v>0</v>
      </c>
      <c r="I85" s="265">
        <v>0</v>
      </c>
      <c r="J85" s="265">
        <v>0</v>
      </c>
      <c r="K85" s="266">
        <v>8228</v>
      </c>
      <c r="L85" s="266">
        <v>0</v>
      </c>
    </row>
    <row r="86" spans="2:12" ht="13.4" customHeight="1">
      <c r="B86" s="44" t="s">
        <v>143</v>
      </c>
      <c r="C86" s="227">
        <v>-47</v>
      </c>
      <c r="D86" s="227">
        <v>0</v>
      </c>
      <c r="E86" s="227">
        <v>41</v>
      </c>
      <c r="F86" s="227">
        <v>0</v>
      </c>
      <c r="G86" s="227">
        <v>6</v>
      </c>
      <c r="H86" s="227">
        <v>0</v>
      </c>
      <c r="I86" s="227">
        <v>0</v>
      </c>
      <c r="J86" s="227">
        <v>0</v>
      </c>
      <c r="K86" s="117">
        <v>0</v>
      </c>
      <c r="L86" s="117">
        <v>0</v>
      </c>
    </row>
    <row r="87" spans="2:12" ht="13.4" customHeight="1">
      <c r="B87" s="44" t="s">
        <v>124</v>
      </c>
      <c r="C87" s="227">
        <v>8048</v>
      </c>
      <c r="D87" s="227">
        <v>0</v>
      </c>
      <c r="E87" s="227">
        <v>0</v>
      </c>
      <c r="F87" s="227">
        <v>0</v>
      </c>
      <c r="G87" s="227">
        <v>0</v>
      </c>
      <c r="H87" s="227">
        <v>0</v>
      </c>
      <c r="I87" s="227">
        <v>0</v>
      </c>
      <c r="J87" s="227">
        <v>0</v>
      </c>
      <c r="K87" s="117">
        <v>8048</v>
      </c>
      <c r="L87" s="117">
        <v>0</v>
      </c>
    </row>
    <row r="88" spans="2:12" ht="32.5" customHeight="1">
      <c r="B88" s="44" t="s">
        <v>126</v>
      </c>
      <c r="C88" s="227">
        <v>-4336</v>
      </c>
      <c r="D88" s="227">
        <v>0</v>
      </c>
      <c r="E88" s="227">
        <v>-106</v>
      </c>
      <c r="F88" s="227">
        <v>0</v>
      </c>
      <c r="G88" s="227">
        <v>-7</v>
      </c>
      <c r="H88" s="227">
        <v>0</v>
      </c>
      <c r="I88" s="227">
        <v>0</v>
      </c>
      <c r="J88" s="227">
        <v>0</v>
      </c>
      <c r="K88" s="117">
        <v>-4449</v>
      </c>
      <c r="L88" s="117">
        <v>0</v>
      </c>
    </row>
    <row r="89" spans="2:12" ht="13.4" customHeight="1">
      <c r="B89" s="267" t="s">
        <v>144</v>
      </c>
      <c r="C89" s="268">
        <v>-348</v>
      </c>
      <c r="D89" s="268">
        <v>0</v>
      </c>
      <c r="E89" s="268">
        <v>-43</v>
      </c>
      <c r="F89" s="268">
        <v>0</v>
      </c>
      <c r="G89" s="268">
        <v>-1</v>
      </c>
      <c r="H89" s="268">
        <v>0</v>
      </c>
      <c r="I89" s="268">
        <v>0</v>
      </c>
      <c r="J89" s="268">
        <v>0</v>
      </c>
      <c r="K89" s="269">
        <v>-392</v>
      </c>
      <c r="L89" s="269">
        <v>0</v>
      </c>
    </row>
    <row r="90" spans="2:12" ht="13.4" customHeight="1">
      <c r="B90" s="264" t="s">
        <v>130</v>
      </c>
      <c r="C90" s="270">
        <v>11093</v>
      </c>
      <c r="D90" s="270">
        <v>0</v>
      </c>
      <c r="E90" s="270">
        <v>340</v>
      </c>
      <c r="F90" s="270">
        <v>0</v>
      </c>
      <c r="G90" s="270">
        <v>2</v>
      </c>
      <c r="H90" s="270">
        <v>0</v>
      </c>
      <c r="I90" s="270">
        <v>0</v>
      </c>
      <c r="J90" s="270">
        <v>0</v>
      </c>
      <c r="K90" s="271">
        <v>11435</v>
      </c>
      <c r="L90" s="271">
        <v>0</v>
      </c>
    </row>
    <row r="91" spans="2:12" ht="15" customHeight="1"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</row>
    <row r="92" spans="2:12" ht="13.4" customHeight="1">
      <c r="B92" s="262" t="s">
        <v>82</v>
      </c>
      <c r="C92" s="262"/>
      <c r="D92" s="262"/>
      <c r="E92" s="262"/>
      <c r="F92" s="262"/>
      <c r="G92" s="262"/>
      <c r="H92" s="262"/>
      <c r="I92" s="262"/>
      <c r="J92" s="262"/>
      <c r="K92" s="262"/>
      <c r="L92" s="262"/>
    </row>
    <row r="93" spans="2:12" ht="13.4" customHeight="1">
      <c r="B93" s="264" t="s">
        <v>142</v>
      </c>
      <c r="C93" s="265">
        <v>144791</v>
      </c>
      <c r="D93" s="265">
        <v>59</v>
      </c>
      <c r="E93" s="265">
        <v>2807</v>
      </c>
      <c r="F93" s="265">
        <v>54</v>
      </c>
      <c r="G93" s="265">
        <v>142</v>
      </c>
      <c r="H93" s="265">
        <v>0</v>
      </c>
      <c r="I93" s="265">
        <v>0</v>
      </c>
      <c r="J93" s="265">
        <v>0</v>
      </c>
      <c r="K93" s="266">
        <v>147740</v>
      </c>
      <c r="L93" s="266">
        <v>113</v>
      </c>
    </row>
    <row r="94" spans="2:12" ht="13.4" customHeight="1">
      <c r="B94" s="44" t="s">
        <v>143</v>
      </c>
      <c r="C94" s="227">
        <v>-1940</v>
      </c>
      <c r="D94" s="227">
        <v>30</v>
      </c>
      <c r="E94" s="227">
        <v>1853</v>
      </c>
      <c r="F94" s="227">
        <v>-30</v>
      </c>
      <c r="G94" s="227">
        <v>87</v>
      </c>
      <c r="H94" s="227">
        <v>0</v>
      </c>
      <c r="I94" s="227">
        <v>0</v>
      </c>
      <c r="J94" s="227">
        <v>0</v>
      </c>
      <c r="K94" s="117">
        <v>0</v>
      </c>
      <c r="L94" s="117">
        <v>0</v>
      </c>
    </row>
    <row r="95" spans="2:12" ht="13.4" customHeight="1">
      <c r="B95" s="44" t="s">
        <v>124</v>
      </c>
      <c r="C95" s="227">
        <v>31376</v>
      </c>
      <c r="D95" s="227">
        <v>13</v>
      </c>
      <c r="E95" s="227">
        <v>226</v>
      </c>
      <c r="F95" s="227">
        <v>5</v>
      </c>
      <c r="G95" s="227">
        <v>2</v>
      </c>
      <c r="H95" s="227">
        <v>0</v>
      </c>
      <c r="I95" s="227">
        <v>6</v>
      </c>
      <c r="J95" s="227">
        <v>0</v>
      </c>
      <c r="K95" s="117">
        <v>31610</v>
      </c>
      <c r="L95" s="117">
        <v>18</v>
      </c>
    </row>
    <row r="96" spans="2:12" ht="32.5" customHeight="1">
      <c r="B96" s="44" t="s">
        <v>126</v>
      </c>
      <c r="C96" s="227">
        <v>2148</v>
      </c>
      <c r="D96" s="227">
        <v>-36</v>
      </c>
      <c r="E96" s="227">
        <v>-1969</v>
      </c>
      <c r="F96" s="227">
        <v>4</v>
      </c>
      <c r="G96" s="227">
        <v>-88</v>
      </c>
      <c r="H96" s="227">
        <v>0</v>
      </c>
      <c r="I96" s="227">
        <v>0</v>
      </c>
      <c r="J96" s="227">
        <v>0</v>
      </c>
      <c r="K96" s="117">
        <v>91</v>
      </c>
      <c r="L96" s="117">
        <v>-32</v>
      </c>
    </row>
    <row r="97" spans="2:14" ht="13.4" customHeight="1">
      <c r="B97" s="267" t="s">
        <v>144</v>
      </c>
      <c r="C97" s="268">
        <v>-13904</v>
      </c>
      <c r="D97" s="268">
        <v>-13</v>
      </c>
      <c r="E97" s="268">
        <v>-402</v>
      </c>
      <c r="F97" s="268">
        <v>-20</v>
      </c>
      <c r="G97" s="268">
        <v>-21</v>
      </c>
      <c r="H97" s="268">
        <v>0</v>
      </c>
      <c r="I97" s="268">
        <v>0</v>
      </c>
      <c r="J97" s="268">
        <v>0</v>
      </c>
      <c r="K97" s="269">
        <v>-14327</v>
      </c>
      <c r="L97" s="269">
        <v>-33</v>
      </c>
    </row>
    <row r="98" spans="2:14" ht="13.4" customHeight="1">
      <c r="B98" s="264" t="s">
        <v>130</v>
      </c>
      <c r="C98" s="270">
        <v>162471</v>
      </c>
      <c r="D98" s="270">
        <v>53</v>
      </c>
      <c r="E98" s="270">
        <v>2515</v>
      </c>
      <c r="F98" s="270">
        <v>13</v>
      </c>
      <c r="G98" s="270">
        <v>122</v>
      </c>
      <c r="H98" s="270">
        <v>0</v>
      </c>
      <c r="I98" s="270">
        <v>6</v>
      </c>
      <c r="J98" s="270">
        <v>0</v>
      </c>
      <c r="K98" s="271">
        <v>165114</v>
      </c>
      <c r="L98" s="271">
        <v>66</v>
      </c>
    </row>
    <row r="99" spans="2:14" ht="13.4" customHeight="1"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</row>
    <row r="100" spans="2:14" ht="13.4" customHeight="1">
      <c r="B100" s="262" t="s">
        <v>83</v>
      </c>
      <c r="C100" s="272"/>
      <c r="D100" s="272"/>
      <c r="E100" s="272"/>
      <c r="F100" s="272"/>
      <c r="G100" s="272"/>
      <c r="H100" s="272"/>
      <c r="I100" s="272"/>
      <c r="J100" s="272"/>
      <c r="K100" s="272"/>
      <c r="L100" s="272"/>
    </row>
    <row r="101" spans="2:14" ht="13.4" customHeight="1">
      <c r="B101" s="264" t="s">
        <v>142</v>
      </c>
      <c r="C101" s="265">
        <v>8607</v>
      </c>
      <c r="D101" s="265">
        <v>6</v>
      </c>
      <c r="E101" s="265">
        <v>535</v>
      </c>
      <c r="F101" s="265">
        <v>2</v>
      </c>
      <c r="G101" s="265">
        <v>44</v>
      </c>
      <c r="H101" s="265">
        <v>0</v>
      </c>
      <c r="I101" s="265">
        <v>0</v>
      </c>
      <c r="J101" s="265">
        <v>0</v>
      </c>
      <c r="K101" s="266">
        <v>9186</v>
      </c>
      <c r="L101" s="266">
        <v>8</v>
      </c>
    </row>
    <row r="102" spans="2:14" ht="13.4" customHeight="1">
      <c r="B102" s="44" t="s">
        <v>143</v>
      </c>
      <c r="C102" s="227">
        <v>-9</v>
      </c>
      <c r="D102" s="227">
        <v>0</v>
      </c>
      <c r="E102" s="227">
        <v>-8</v>
      </c>
      <c r="F102" s="227">
        <v>0</v>
      </c>
      <c r="G102" s="227">
        <v>17</v>
      </c>
      <c r="H102" s="227">
        <v>0</v>
      </c>
      <c r="I102" s="227">
        <v>0</v>
      </c>
      <c r="J102" s="227">
        <v>0</v>
      </c>
      <c r="K102" s="117">
        <v>0</v>
      </c>
      <c r="L102" s="117">
        <v>0</v>
      </c>
    </row>
    <row r="103" spans="2:14" ht="13.4" customHeight="1">
      <c r="B103" s="44" t="s">
        <v>124</v>
      </c>
      <c r="C103" s="227">
        <v>781</v>
      </c>
      <c r="D103" s="227">
        <v>2</v>
      </c>
      <c r="E103" s="227">
        <v>1</v>
      </c>
      <c r="F103" s="227">
        <v>0</v>
      </c>
      <c r="G103" s="227">
        <v>0</v>
      </c>
      <c r="H103" s="227">
        <v>0</v>
      </c>
      <c r="I103" s="227">
        <v>0</v>
      </c>
      <c r="J103" s="227">
        <v>0</v>
      </c>
      <c r="K103" s="117">
        <v>782</v>
      </c>
      <c r="L103" s="117">
        <v>2</v>
      </c>
    </row>
    <row r="104" spans="2:14" ht="32.5" customHeight="1">
      <c r="B104" s="44" t="s">
        <v>126</v>
      </c>
      <c r="C104" s="227">
        <v>110</v>
      </c>
      <c r="D104" s="227">
        <v>-2</v>
      </c>
      <c r="E104" s="227">
        <v>-77</v>
      </c>
      <c r="F104" s="227">
        <v>-2</v>
      </c>
      <c r="G104" s="227">
        <v>-13</v>
      </c>
      <c r="H104" s="227">
        <v>0</v>
      </c>
      <c r="I104" s="227">
        <v>0</v>
      </c>
      <c r="J104" s="227">
        <v>0</v>
      </c>
      <c r="K104" s="117">
        <v>20</v>
      </c>
      <c r="L104" s="117">
        <v>-4</v>
      </c>
    </row>
    <row r="105" spans="2:14" ht="13.4" customHeight="1">
      <c r="B105" s="267" t="s">
        <v>144</v>
      </c>
      <c r="C105" s="268">
        <v>-1073</v>
      </c>
      <c r="D105" s="268">
        <v>0</v>
      </c>
      <c r="E105" s="268">
        <v>-11</v>
      </c>
      <c r="F105" s="268">
        <v>0</v>
      </c>
      <c r="G105" s="268">
        <v>-23</v>
      </c>
      <c r="H105" s="268">
        <v>0</v>
      </c>
      <c r="I105" s="268">
        <v>0</v>
      </c>
      <c r="J105" s="268">
        <v>0</v>
      </c>
      <c r="K105" s="269">
        <v>-1107</v>
      </c>
      <c r="L105" s="269">
        <v>0</v>
      </c>
    </row>
    <row r="106" spans="2:14" ht="13.4" customHeight="1">
      <c r="B106" s="264" t="s">
        <v>130</v>
      </c>
      <c r="C106" s="270">
        <v>8416</v>
      </c>
      <c r="D106" s="270">
        <v>6</v>
      </c>
      <c r="E106" s="270">
        <v>440</v>
      </c>
      <c r="F106" s="270">
        <v>0</v>
      </c>
      <c r="G106" s="270">
        <v>25</v>
      </c>
      <c r="H106" s="270">
        <v>0</v>
      </c>
      <c r="I106" s="270">
        <v>0</v>
      </c>
      <c r="J106" s="270">
        <v>0</v>
      </c>
      <c r="K106" s="271">
        <v>8881</v>
      </c>
      <c r="L106" s="271">
        <v>6</v>
      </c>
    </row>
    <row r="107" spans="2:14" ht="15" customHeight="1">
      <c r="B107" s="128"/>
      <c r="C107" s="173"/>
      <c r="D107" s="173"/>
      <c r="E107" s="173"/>
      <c r="F107" s="173"/>
      <c r="G107" s="173"/>
      <c r="H107" s="173"/>
      <c r="I107" s="173"/>
      <c r="J107" s="173"/>
      <c r="K107" s="173"/>
      <c r="L107" s="173"/>
    </row>
    <row r="108" spans="2:14" ht="13.4" customHeight="1">
      <c r="B108" s="262" t="s">
        <v>84</v>
      </c>
      <c r="C108" s="262"/>
      <c r="D108" s="262"/>
      <c r="E108" s="262"/>
      <c r="F108" s="262"/>
      <c r="G108" s="262"/>
      <c r="H108" s="262"/>
      <c r="I108" s="262"/>
      <c r="J108" s="262"/>
      <c r="K108" s="262"/>
      <c r="L108" s="262"/>
    </row>
    <row r="109" spans="2:14" ht="13.4" customHeight="1">
      <c r="B109" s="264" t="s">
        <v>119</v>
      </c>
      <c r="C109" s="265">
        <v>212889</v>
      </c>
      <c r="D109" s="265">
        <v>108</v>
      </c>
      <c r="E109" s="265">
        <v>20418</v>
      </c>
      <c r="F109" s="265">
        <v>231</v>
      </c>
      <c r="G109" s="265">
        <v>847</v>
      </c>
      <c r="H109" s="265">
        <v>44</v>
      </c>
      <c r="I109" s="265">
        <v>0</v>
      </c>
      <c r="J109" s="265">
        <v>0</v>
      </c>
      <c r="K109" s="266">
        <v>234154</v>
      </c>
      <c r="L109" s="266">
        <v>383</v>
      </c>
    </row>
    <row r="110" spans="2:14" ht="13.4" customHeight="1">
      <c r="B110" s="44" t="s">
        <v>143</v>
      </c>
      <c r="C110" s="227">
        <v>1241</v>
      </c>
      <c r="D110" s="227">
        <v>29</v>
      </c>
      <c r="E110" s="227">
        <v>-1555</v>
      </c>
      <c r="F110" s="227">
        <v>-32</v>
      </c>
      <c r="G110" s="227">
        <v>314</v>
      </c>
      <c r="H110" s="227">
        <v>3</v>
      </c>
      <c r="I110" s="227">
        <v>0</v>
      </c>
      <c r="J110" s="227">
        <v>0</v>
      </c>
      <c r="K110" s="117">
        <v>0</v>
      </c>
      <c r="L110" s="117">
        <v>0</v>
      </c>
      <c r="M110" s="1"/>
      <c r="N110" s="1"/>
    </row>
    <row r="111" spans="2:14" ht="13.4" customHeight="1">
      <c r="B111" s="44" t="s">
        <v>124</v>
      </c>
      <c r="C111" s="227">
        <v>50411</v>
      </c>
      <c r="D111" s="227">
        <v>33</v>
      </c>
      <c r="E111" s="227">
        <v>1666</v>
      </c>
      <c r="F111" s="227">
        <v>31</v>
      </c>
      <c r="G111" s="227">
        <v>193</v>
      </c>
      <c r="H111" s="227">
        <v>0</v>
      </c>
      <c r="I111" s="227">
        <v>0</v>
      </c>
      <c r="J111" s="227">
        <v>0</v>
      </c>
      <c r="K111" s="117">
        <v>52270</v>
      </c>
      <c r="L111" s="117">
        <v>64</v>
      </c>
      <c r="M111" s="1"/>
      <c r="N111" s="1"/>
    </row>
    <row r="112" spans="2:14" ht="32.5" customHeight="1">
      <c r="B112" s="44" t="s">
        <v>126</v>
      </c>
      <c r="C112" s="227">
        <v>10109</v>
      </c>
      <c r="D112" s="227">
        <v>-39</v>
      </c>
      <c r="E112" s="227">
        <v>-1383</v>
      </c>
      <c r="F112" s="227">
        <v>70</v>
      </c>
      <c r="G112" s="227">
        <v>-46</v>
      </c>
      <c r="H112" s="227">
        <v>-14</v>
      </c>
      <c r="I112" s="227">
        <v>0</v>
      </c>
      <c r="J112" s="227">
        <v>0</v>
      </c>
      <c r="K112" s="117">
        <v>8680</v>
      </c>
      <c r="L112" s="117">
        <v>17</v>
      </c>
      <c r="M112" s="1"/>
      <c r="N112" s="1"/>
    </row>
    <row r="113" spans="2:14" ht="13.4" customHeight="1">
      <c r="B113" s="267" t="s">
        <v>144</v>
      </c>
      <c r="C113" s="268">
        <v>-44375</v>
      </c>
      <c r="D113" s="268">
        <v>-26</v>
      </c>
      <c r="E113" s="268">
        <v>-3713</v>
      </c>
      <c r="F113" s="268">
        <v>-63</v>
      </c>
      <c r="G113" s="268">
        <v>-289</v>
      </c>
      <c r="H113" s="268">
        <v>-8</v>
      </c>
      <c r="I113" s="268">
        <v>0</v>
      </c>
      <c r="J113" s="268">
        <v>0</v>
      </c>
      <c r="K113" s="269">
        <v>-48377</v>
      </c>
      <c r="L113" s="269">
        <v>-97</v>
      </c>
      <c r="M113" s="1"/>
      <c r="N113" s="1"/>
    </row>
    <row r="114" spans="2:14" ht="13.4" customHeight="1">
      <c r="B114" s="264" t="s">
        <v>130</v>
      </c>
      <c r="C114" s="270">
        <v>230275</v>
      </c>
      <c r="D114" s="270">
        <v>105</v>
      </c>
      <c r="E114" s="270">
        <v>15433</v>
      </c>
      <c r="F114" s="270">
        <v>237</v>
      </c>
      <c r="G114" s="270">
        <v>1019</v>
      </c>
      <c r="H114" s="270">
        <v>25</v>
      </c>
      <c r="I114" s="270">
        <v>0</v>
      </c>
      <c r="J114" s="270">
        <v>0</v>
      </c>
      <c r="K114" s="271">
        <v>246727</v>
      </c>
      <c r="L114" s="271">
        <v>367</v>
      </c>
      <c r="M114" s="1"/>
      <c r="N114" s="1"/>
    </row>
    <row r="115" spans="2:14" ht="13.4" customHeight="1"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</row>
  </sheetData>
  <mergeCells count="26">
    <mergeCell ref="I82:J82"/>
    <mergeCell ref="G82:H82"/>
    <mergeCell ref="K82:L82"/>
    <mergeCell ref="B76:F76"/>
    <mergeCell ref="B77:F77"/>
    <mergeCell ref="B78:F78"/>
    <mergeCell ref="C82:D82"/>
    <mergeCell ref="B80:E80"/>
    <mergeCell ref="E82:F82"/>
    <mergeCell ref="B74:F74"/>
    <mergeCell ref="B73:F73"/>
    <mergeCell ref="B72:F72"/>
    <mergeCell ref="B71:F71"/>
    <mergeCell ref="B75:F75"/>
    <mergeCell ref="B21:L21"/>
    <mergeCell ref="B66:E66"/>
    <mergeCell ref="B70:F70"/>
    <mergeCell ref="B69:F69"/>
    <mergeCell ref="B68:F68"/>
    <mergeCell ref="B67:F67"/>
    <mergeCell ref="C5:D5"/>
    <mergeCell ref="E5:F5"/>
    <mergeCell ref="G5:H5"/>
    <mergeCell ref="B2:L2"/>
    <mergeCell ref="K5:L5"/>
    <mergeCell ref="I5:J5"/>
  </mergeCells>
  <pageMargins left="0.75" right="0.75" top="1" bottom="1" header="0.5" footer="0.5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68"/>
  <sheetViews>
    <sheetView showGridLines="0" showRuler="0" workbookViewId="0"/>
  </sheetViews>
  <sheetFormatPr defaultColWidth="13.1796875" defaultRowHeight="12.5"/>
  <cols>
    <col min="2" max="2" width="40.54296875" customWidth="1"/>
    <col min="3" max="8" width="12.26953125" customWidth="1"/>
  </cols>
  <sheetData>
    <row r="1" spans="2:8" ht="15" customHeight="1"/>
    <row r="2" spans="2:8" ht="15" customHeight="1">
      <c r="B2" s="1433" t="s">
        <v>145</v>
      </c>
      <c r="C2" s="1433"/>
      <c r="D2" s="1433"/>
      <c r="E2" s="1433"/>
      <c r="F2" s="1433"/>
      <c r="G2" s="1433"/>
      <c r="H2" s="1433"/>
    </row>
    <row r="3" spans="2:8" ht="83.25" customHeight="1">
      <c r="B3" s="274"/>
      <c r="C3" s="249" t="s">
        <v>105</v>
      </c>
      <c r="D3" s="249" t="s">
        <v>106</v>
      </c>
      <c r="E3" s="249" t="s">
        <v>107</v>
      </c>
      <c r="F3" s="249" t="s">
        <v>108</v>
      </c>
      <c r="G3" s="249" t="s">
        <v>109</v>
      </c>
      <c r="H3" s="249" t="s">
        <v>110</v>
      </c>
    </row>
    <row r="4" spans="2:8" ht="13.4" customHeight="1">
      <c r="B4" s="275"/>
      <c r="C4" s="276"/>
      <c r="D4" s="249" t="s">
        <v>146</v>
      </c>
      <c r="E4" s="249" t="s">
        <v>147</v>
      </c>
      <c r="F4" s="249" t="s">
        <v>148</v>
      </c>
      <c r="G4" s="249"/>
      <c r="H4" s="249"/>
    </row>
    <row r="5" spans="2:8" ht="15.75" customHeight="1">
      <c r="B5" s="277" t="s">
        <v>80</v>
      </c>
      <c r="C5" s="278" t="s">
        <v>6</v>
      </c>
      <c r="D5" s="278" t="s">
        <v>6</v>
      </c>
      <c r="E5" s="278" t="s">
        <v>6</v>
      </c>
      <c r="F5" s="278" t="s">
        <v>6</v>
      </c>
      <c r="G5" s="278" t="s">
        <v>6</v>
      </c>
      <c r="H5" s="278" t="s">
        <v>7</v>
      </c>
    </row>
    <row r="6" spans="2:8" ht="15.75" customHeight="1">
      <c r="B6" s="279" t="s">
        <v>81</v>
      </c>
      <c r="C6" s="280">
        <v>51</v>
      </c>
      <c r="D6" s="280">
        <v>36</v>
      </c>
      <c r="E6" s="280">
        <v>71</v>
      </c>
      <c r="F6" s="280">
        <v>107</v>
      </c>
      <c r="G6" s="280">
        <v>158</v>
      </c>
      <c r="H6" s="281">
        <v>67.7</v>
      </c>
    </row>
    <row r="7" spans="2:8" ht="15.75" customHeight="1">
      <c r="B7" s="282" t="s">
        <v>82</v>
      </c>
      <c r="C7" s="27">
        <v>787</v>
      </c>
      <c r="D7" s="27">
        <v>0</v>
      </c>
      <c r="E7" s="27">
        <v>-22</v>
      </c>
      <c r="F7" s="27">
        <v>-22</v>
      </c>
      <c r="G7" s="27">
        <v>765</v>
      </c>
      <c r="H7" s="133">
        <v>-2.9</v>
      </c>
    </row>
    <row r="8" spans="2:8" ht="15.75" customHeight="1">
      <c r="B8" s="282" t="s">
        <v>83</v>
      </c>
      <c r="C8" s="27">
        <v>298</v>
      </c>
      <c r="D8" s="27">
        <v>0</v>
      </c>
      <c r="E8" s="27">
        <v>90</v>
      </c>
      <c r="F8" s="27">
        <v>90</v>
      </c>
      <c r="G8" s="27">
        <v>388</v>
      </c>
      <c r="H8" s="133">
        <v>23.2</v>
      </c>
    </row>
    <row r="9" spans="2:8" ht="15.75" customHeight="1">
      <c r="B9" s="283" t="s">
        <v>84</v>
      </c>
      <c r="C9" s="284">
        <v>759</v>
      </c>
      <c r="D9" s="284">
        <v>42</v>
      </c>
      <c r="E9" s="284">
        <v>39</v>
      </c>
      <c r="F9" s="284">
        <v>81</v>
      </c>
      <c r="G9" s="284">
        <v>840</v>
      </c>
      <c r="H9" s="285">
        <v>9.6</v>
      </c>
    </row>
    <row r="10" spans="2:8" ht="15.75" customHeight="1">
      <c r="B10" s="286" t="s">
        <v>85</v>
      </c>
      <c r="C10" s="287">
        <v>1895</v>
      </c>
      <c r="D10" s="287">
        <v>78</v>
      </c>
      <c r="E10" s="287">
        <v>178</v>
      </c>
      <c r="F10" s="287">
        <v>256</v>
      </c>
      <c r="G10" s="287">
        <v>2151</v>
      </c>
      <c r="H10" s="288">
        <v>11.9</v>
      </c>
    </row>
    <row r="11" spans="2:8" ht="15" customHeight="1">
      <c r="B11" s="279" t="s">
        <v>81</v>
      </c>
      <c r="C11" s="280">
        <v>29</v>
      </c>
      <c r="D11" s="280">
        <v>0</v>
      </c>
      <c r="E11" s="280">
        <v>0</v>
      </c>
      <c r="F11" s="280">
        <v>0</v>
      </c>
      <c r="G11" s="280">
        <v>29</v>
      </c>
      <c r="H11" s="281">
        <v>0</v>
      </c>
    </row>
    <row r="12" spans="2:8" ht="15" customHeight="1">
      <c r="B12" s="282" t="s">
        <v>82</v>
      </c>
      <c r="C12" s="27">
        <v>2631</v>
      </c>
      <c r="D12" s="27">
        <v>0</v>
      </c>
      <c r="E12" s="27">
        <v>-23</v>
      </c>
      <c r="F12" s="27">
        <v>-23</v>
      </c>
      <c r="G12" s="27">
        <v>2608</v>
      </c>
      <c r="H12" s="133">
        <v>-0.9</v>
      </c>
    </row>
    <row r="13" spans="2:8" ht="15" customHeight="1">
      <c r="B13" s="282" t="s">
        <v>83</v>
      </c>
      <c r="C13" s="27">
        <v>24</v>
      </c>
      <c r="D13" s="27">
        <v>0</v>
      </c>
      <c r="E13" s="27">
        <v>4</v>
      </c>
      <c r="F13" s="27">
        <v>4</v>
      </c>
      <c r="G13" s="27">
        <v>28</v>
      </c>
      <c r="H13" s="133">
        <v>14.3</v>
      </c>
    </row>
    <row r="14" spans="2:8" ht="15" customHeight="1">
      <c r="B14" s="283" t="s">
        <v>84</v>
      </c>
      <c r="C14" s="284">
        <v>695</v>
      </c>
      <c r="D14" s="284">
        <v>0</v>
      </c>
      <c r="E14" s="284">
        <v>-2</v>
      </c>
      <c r="F14" s="284">
        <v>-2</v>
      </c>
      <c r="G14" s="284">
        <v>693</v>
      </c>
      <c r="H14" s="285">
        <v>-0.3</v>
      </c>
    </row>
    <row r="15" spans="2:8" ht="15" customHeight="1">
      <c r="B15" s="286" t="s">
        <v>86</v>
      </c>
      <c r="C15" s="287">
        <v>3379</v>
      </c>
      <c r="D15" s="287">
        <v>0</v>
      </c>
      <c r="E15" s="287">
        <v>-21</v>
      </c>
      <c r="F15" s="287">
        <v>-21</v>
      </c>
      <c r="G15" s="287">
        <v>3358</v>
      </c>
      <c r="H15" s="288">
        <v>-0.6</v>
      </c>
    </row>
    <row r="16" spans="2:8" ht="15" customHeight="1">
      <c r="B16" s="286" t="s">
        <v>79</v>
      </c>
      <c r="C16" s="287">
        <v>5274</v>
      </c>
      <c r="D16" s="287">
        <v>78</v>
      </c>
      <c r="E16" s="287">
        <v>157</v>
      </c>
      <c r="F16" s="287">
        <v>235</v>
      </c>
      <c r="G16" s="287">
        <v>5509</v>
      </c>
      <c r="H16" s="288">
        <v>4.3</v>
      </c>
    </row>
    <row r="17" spans="2:8" ht="15.75" customHeight="1">
      <c r="B17" s="289" t="s">
        <v>88</v>
      </c>
      <c r="C17" s="290">
        <v>30</v>
      </c>
      <c r="D17" s="290">
        <v>0</v>
      </c>
      <c r="E17" s="290">
        <v>-7</v>
      </c>
      <c r="F17" s="290">
        <v>-7</v>
      </c>
      <c r="G17" s="290">
        <v>23</v>
      </c>
      <c r="H17" s="291">
        <v>-30.4</v>
      </c>
    </row>
    <row r="18" spans="2:8" ht="26.65" customHeight="1">
      <c r="B18" s="286" t="s">
        <v>149</v>
      </c>
      <c r="C18" s="287">
        <v>5304</v>
      </c>
      <c r="D18" s="287">
        <v>78</v>
      </c>
      <c r="E18" s="287">
        <v>150</v>
      </c>
      <c r="F18" s="287">
        <v>228</v>
      </c>
      <c r="G18" s="287">
        <v>5532</v>
      </c>
      <c r="H18" s="288">
        <v>4.0999999999999996</v>
      </c>
    </row>
    <row r="19" spans="2:8" ht="15.75" customHeight="1">
      <c r="B19" s="309"/>
      <c r="C19" s="310"/>
      <c r="D19" s="310"/>
      <c r="E19" s="310"/>
      <c r="F19" s="310"/>
      <c r="G19" s="310"/>
      <c r="H19" s="310"/>
    </row>
    <row r="20" spans="2:8" ht="15.75" customHeight="1">
      <c r="B20" s="311"/>
      <c r="C20" s="312"/>
      <c r="D20" s="312"/>
      <c r="E20" s="312"/>
      <c r="F20" s="312"/>
      <c r="G20" s="312"/>
      <c r="H20" s="312"/>
    </row>
    <row r="21" spans="2:8" ht="15.75" customHeight="1">
      <c r="B21" s="277" t="s">
        <v>94</v>
      </c>
      <c r="C21" s="278" t="s">
        <v>6</v>
      </c>
      <c r="D21" s="278" t="s">
        <v>6</v>
      </c>
      <c r="E21" s="278" t="s">
        <v>6</v>
      </c>
      <c r="F21" s="278" t="s">
        <v>6</v>
      </c>
      <c r="G21" s="278" t="s">
        <v>6</v>
      </c>
      <c r="H21" s="278" t="s">
        <v>7</v>
      </c>
    </row>
    <row r="22" spans="2:8" ht="15.75" customHeight="1">
      <c r="B22" s="279" t="s">
        <v>81</v>
      </c>
      <c r="C22" s="292">
        <v>54</v>
      </c>
      <c r="D22" s="292">
        <v>57</v>
      </c>
      <c r="E22" s="292">
        <v>121</v>
      </c>
      <c r="F22" s="292">
        <v>178</v>
      </c>
      <c r="G22" s="292">
        <v>232</v>
      </c>
      <c r="H22" s="293">
        <v>76.7</v>
      </c>
    </row>
    <row r="23" spans="2:8" ht="15.75" customHeight="1">
      <c r="B23" s="294" t="s">
        <v>82</v>
      </c>
      <c r="C23" s="29">
        <v>700</v>
      </c>
      <c r="D23" s="29">
        <v>45</v>
      </c>
      <c r="E23" s="29">
        <v>-9</v>
      </c>
      <c r="F23" s="29">
        <v>36</v>
      </c>
      <c r="G23" s="29">
        <v>736</v>
      </c>
      <c r="H23" s="160">
        <v>4.9000000000000004</v>
      </c>
    </row>
    <row r="24" spans="2:8" ht="15.75" customHeight="1">
      <c r="B24" s="294" t="s">
        <v>83</v>
      </c>
      <c r="C24" s="29">
        <v>251</v>
      </c>
      <c r="D24" s="29">
        <v>9</v>
      </c>
      <c r="E24" s="29">
        <v>62</v>
      </c>
      <c r="F24" s="29">
        <v>71</v>
      </c>
      <c r="G24" s="29">
        <v>322</v>
      </c>
      <c r="H24" s="160">
        <v>22</v>
      </c>
    </row>
    <row r="25" spans="2:8" ht="15.75" customHeight="1">
      <c r="B25" s="295" t="s">
        <v>84</v>
      </c>
      <c r="C25" s="296">
        <v>761</v>
      </c>
      <c r="D25" s="296">
        <v>71</v>
      </c>
      <c r="E25" s="296">
        <v>10</v>
      </c>
      <c r="F25" s="296">
        <v>81</v>
      </c>
      <c r="G25" s="296">
        <v>842</v>
      </c>
      <c r="H25" s="297">
        <v>9.6</v>
      </c>
    </row>
    <row r="26" spans="2:8" ht="15.75" customHeight="1">
      <c r="B26" s="286" t="s">
        <v>85</v>
      </c>
      <c r="C26" s="298">
        <v>1766</v>
      </c>
      <c r="D26" s="298">
        <v>182</v>
      </c>
      <c r="E26" s="298">
        <v>184</v>
      </c>
      <c r="F26" s="298">
        <v>366</v>
      </c>
      <c r="G26" s="298">
        <v>2132</v>
      </c>
      <c r="H26" s="299">
        <v>17.2</v>
      </c>
    </row>
    <row r="27" spans="2:8" ht="15.75" customHeight="1">
      <c r="B27" s="279" t="s">
        <v>81</v>
      </c>
      <c r="C27" s="292">
        <v>354</v>
      </c>
      <c r="D27" s="292">
        <v>0</v>
      </c>
      <c r="E27" s="292">
        <v>-3</v>
      </c>
      <c r="F27" s="292">
        <v>-3</v>
      </c>
      <c r="G27" s="292">
        <v>351</v>
      </c>
      <c r="H27" s="293">
        <v>-0.9</v>
      </c>
    </row>
    <row r="28" spans="2:8" ht="15.75" customHeight="1">
      <c r="B28" s="282" t="s">
        <v>82</v>
      </c>
      <c r="C28" s="29">
        <v>2855</v>
      </c>
      <c r="D28" s="29">
        <v>0</v>
      </c>
      <c r="E28" s="29">
        <v>8</v>
      </c>
      <c r="F28" s="29">
        <v>8</v>
      </c>
      <c r="G28" s="29">
        <v>2863</v>
      </c>
      <c r="H28" s="160">
        <v>0.3</v>
      </c>
    </row>
    <row r="29" spans="2:8" ht="15.75" customHeight="1">
      <c r="B29" s="294" t="s">
        <v>83</v>
      </c>
      <c r="C29" s="29">
        <v>45</v>
      </c>
      <c r="D29" s="29">
        <v>0</v>
      </c>
      <c r="E29" s="29">
        <v>-6</v>
      </c>
      <c r="F29" s="29">
        <v>-6</v>
      </c>
      <c r="G29" s="29">
        <v>39</v>
      </c>
      <c r="H29" s="160">
        <v>-15.4</v>
      </c>
    </row>
    <row r="30" spans="2:8" ht="15.75" customHeight="1">
      <c r="B30" s="295" t="s">
        <v>84</v>
      </c>
      <c r="C30" s="296">
        <v>828</v>
      </c>
      <c r="D30" s="296">
        <v>16</v>
      </c>
      <c r="E30" s="296">
        <v>-4</v>
      </c>
      <c r="F30" s="296">
        <v>12</v>
      </c>
      <c r="G30" s="296">
        <v>840</v>
      </c>
      <c r="H30" s="297">
        <v>1.4</v>
      </c>
    </row>
    <row r="31" spans="2:8" ht="15.75" customHeight="1">
      <c r="B31" s="286" t="s">
        <v>86</v>
      </c>
      <c r="C31" s="298">
        <v>4082</v>
      </c>
      <c r="D31" s="298">
        <v>16</v>
      </c>
      <c r="E31" s="298">
        <v>-5</v>
      </c>
      <c r="F31" s="298">
        <v>11</v>
      </c>
      <c r="G31" s="298">
        <v>4093</v>
      </c>
      <c r="H31" s="299">
        <v>0.3</v>
      </c>
    </row>
    <row r="32" spans="2:8" ht="15.75" customHeight="1">
      <c r="B32" s="286" t="s">
        <v>150</v>
      </c>
      <c r="C32" s="298">
        <v>5848</v>
      </c>
      <c r="D32" s="298">
        <v>198</v>
      </c>
      <c r="E32" s="298">
        <v>179</v>
      </c>
      <c r="F32" s="298">
        <v>377</v>
      </c>
      <c r="G32" s="298">
        <v>6225</v>
      </c>
      <c r="H32" s="299">
        <v>6.1</v>
      </c>
    </row>
    <row r="33" spans="2:8" ht="15.75" customHeight="1">
      <c r="B33" s="289" t="s">
        <v>88</v>
      </c>
      <c r="C33" s="300">
        <v>27</v>
      </c>
      <c r="D33" s="300">
        <v>0</v>
      </c>
      <c r="E33" s="300">
        <v>0</v>
      </c>
      <c r="F33" s="300">
        <v>0</v>
      </c>
      <c r="G33" s="300">
        <v>27</v>
      </c>
      <c r="H33" s="301">
        <v>0</v>
      </c>
    </row>
    <row r="34" spans="2:8" ht="26.65" customHeight="1">
      <c r="B34" s="286" t="s">
        <v>149</v>
      </c>
      <c r="C34" s="298">
        <v>5875</v>
      </c>
      <c r="D34" s="298">
        <v>198</v>
      </c>
      <c r="E34" s="298">
        <v>179</v>
      </c>
      <c r="F34" s="298">
        <v>377</v>
      </c>
      <c r="G34" s="298">
        <v>6252</v>
      </c>
      <c r="H34" s="299">
        <v>6</v>
      </c>
    </row>
    <row r="35" spans="2:8" ht="19.149999999999999" customHeight="1">
      <c r="B35" s="313"/>
      <c r="C35" s="313"/>
      <c r="D35" s="313"/>
      <c r="E35" s="313"/>
      <c r="F35" s="314"/>
      <c r="G35" s="314"/>
      <c r="H35" s="314"/>
    </row>
    <row r="36" spans="2:8" ht="19.149999999999999" customHeight="1">
      <c r="B36" s="1433" t="s">
        <v>151</v>
      </c>
      <c r="C36" s="1433"/>
      <c r="D36" s="1433"/>
      <c r="E36" s="1433"/>
      <c r="F36" s="54"/>
      <c r="G36" s="54"/>
      <c r="H36" s="54"/>
    </row>
    <row r="37" spans="2:8" ht="13.4" customHeight="1">
      <c r="B37" s="315"/>
      <c r="C37" s="282"/>
      <c r="D37" s="282"/>
      <c r="E37" s="249" t="s">
        <v>75</v>
      </c>
      <c r="F37" s="249" t="s">
        <v>93</v>
      </c>
      <c r="G37" s="249" t="s">
        <v>96</v>
      </c>
      <c r="H37" s="249" t="s">
        <v>79</v>
      </c>
    </row>
    <row r="38" spans="2:8" ht="13.4" customHeight="1">
      <c r="B38" s="1434" t="s">
        <v>80</v>
      </c>
      <c r="C38" s="1434"/>
      <c r="D38" s="1434"/>
      <c r="E38" s="278" t="s">
        <v>6</v>
      </c>
      <c r="F38" s="278" t="s">
        <v>6</v>
      </c>
      <c r="G38" s="278" t="s">
        <v>6</v>
      </c>
      <c r="H38" s="278" t="s">
        <v>6</v>
      </c>
    </row>
    <row r="39" spans="2:8" ht="15.75" customHeight="1">
      <c r="B39" s="1435" t="s">
        <v>81</v>
      </c>
      <c r="C39" s="1435"/>
      <c r="D39" s="1435"/>
      <c r="E39" s="280">
        <v>7</v>
      </c>
      <c r="F39" s="280">
        <v>18</v>
      </c>
      <c r="G39" s="280">
        <v>11</v>
      </c>
      <c r="H39" s="280">
        <v>36</v>
      </c>
    </row>
    <row r="40" spans="2:8" ht="15.75" customHeight="1">
      <c r="B40" s="1436" t="s">
        <v>82</v>
      </c>
      <c r="C40" s="1436"/>
      <c r="D40" s="1436"/>
      <c r="E40" s="27">
        <v>0</v>
      </c>
      <c r="F40" s="27">
        <v>0</v>
      </c>
      <c r="G40" s="27">
        <v>0</v>
      </c>
      <c r="H40" s="27">
        <v>0</v>
      </c>
    </row>
    <row r="41" spans="2:8" ht="15.75" customHeight="1">
      <c r="B41" s="1436" t="s">
        <v>83</v>
      </c>
      <c r="C41" s="1436"/>
      <c r="D41" s="1436"/>
      <c r="E41" s="27">
        <v>0</v>
      </c>
      <c r="F41" s="27">
        <v>0</v>
      </c>
      <c r="G41" s="27">
        <v>0</v>
      </c>
      <c r="H41" s="27">
        <v>0</v>
      </c>
    </row>
    <row r="42" spans="2:8" ht="15.75" customHeight="1">
      <c r="B42" s="1438" t="s">
        <v>84</v>
      </c>
      <c r="C42" s="1438"/>
      <c r="D42" s="1438"/>
      <c r="E42" s="284">
        <v>26</v>
      </c>
      <c r="F42" s="284">
        <v>10</v>
      </c>
      <c r="G42" s="284">
        <v>6</v>
      </c>
      <c r="H42" s="284">
        <v>42</v>
      </c>
    </row>
    <row r="43" spans="2:8" ht="15.75" customHeight="1">
      <c r="B43" s="1437" t="s">
        <v>85</v>
      </c>
      <c r="C43" s="1437"/>
      <c r="D43" s="1437"/>
      <c r="E43" s="287">
        <v>33</v>
      </c>
      <c r="F43" s="287">
        <v>28</v>
      </c>
      <c r="G43" s="287">
        <v>17</v>
      </c>
      <c r="H43" s="287">
        <v>78</v>
      </c>
    </row>
    <row r="44" spans="2:8" ht="15" customHeight="1">
      <c r="B44" s="1435" t="s">
        <v>81</v>
      </c>
      <c r="C44" s="1435"/>
      <c r="D44" s="1435"/>
      <c r="E44" s="302">
        <v>0</v>
      </c>
      <c r="F44" s="302">
        <v>0</v>
      </c>
      <c r="G44" s="302">
        <v>0</v>
      </c>
      <c r="H44" s="302">
        <v>0</v>
      </c>
    </row>
    <row r="45" spans="2:8" ht="15" customHeight="1">
      <c r="B45" s="1436" t="s">
        <v>82</v>
      </c>
      <c r="C45" s="1436"/>
      <c r="D45" s="1436"/>
      <c r="E45" s="303">
        <v>0</v>
      </c>
      <c r="F45" s="303">
        <v>0</v>
      </c>
      <c r="G45" s="303">
        <v>0</v>
      </c>
      <c r="H45" s="303">
        <v>0</v>
      </c>
    </row>
    <row r="46" spans="2:8" ht="15" customHeight="1">
      <c r="B46" s="1436" t="s">
        <v>83</v>
      </c>
      <c r="C46" s="1436"/>
      <c r="D46" s="1436"/>
      <c r="E46" s="303">
        <v>0</v>
      </c>
      <c r="F46" s="303">
        <v>0</v>
      </c>
      <c r="G46" s="303">
        <v>0</v>
      </c>
      <c r="H46" s="303">
        <v>0</v>
      </c>
    </row>
    <row r="47" spans="2:8" ht="15" customHeight="1">
      <c r="B47" s="1438" t="s">
        <v>84</v>
      </c>
      <c r="C47" s="1438"/>
      <c r="D47" s="1438"/>
      <c r="E47" s="304">
        <v>0</v>
      </c>
      <c r="F47" s="304">
        <v>0</v>
      </c>
      <c r="G47" s="304">
        <v>0</v>
      </c>
      <c r="H47" s="304">
        <v>0</v>
      </c>
    </row>
    <row r="48" spans="2:8" ht="15" customHeight="1">
      <c r="B48" s="1437" t="s">
        <v>86</v>
      </c>
      <c r="C48" s="1437"/>
      <c r="D48" s="1437"/>
      <c r="E48" s="287">
        <v>0</v>
      </c>
      <c r="F48" s="287">
        <v>0</v>
      </c>
      <c r="G48" s="287">
        <v>0</v>
      </c>
      <c r="H48" s="287">
        <v>0</v>
      </c>
    </row>
    <row r="49" spans="2:8" ht="15" customHeight="1">
      <c r="B49" s="1437" t="s">
        <v>79</v>
      </c>
      <c r="C49" s="1437"/>
      <c r="D49" s="1437"/>
      <c r="E49" s="287">
        <v>33</v>
      </c>
      <c r="F49" s="287">
        <v>28</v>
      </c>
      <c r="G49" s="287">
        <v>17</v>
      </c>
      <c r="H49" s="287">
        <v>78</v>
      </c>
    </row>
    <row r="50" spans="2:8" ht="15" customHeight="1">
      <c r="B50" s="316"/>
      <c r="C50" s="316"/>
      <c r="D50" s="316"/>
      <c r="E50" s="316"/>
      <c r="F50" s="316"/>
      <c r="G50" s="316"/>
      <c r="H50" s="316"/>
    </row>
    <row r="51" spans="2:8" ht="15" customHeight="1">
      <c r="B51" s="294"/>
      <c r="C51" s="294"/>
      <c r="D51" s="294"/>
      <c r="E51" s="294"/>
      <c r="F51" s="294"/>
      <c r="G51" s="294"/>
      <c r="H51" s="294"/>
    </row>
    <row r="52" spans="2:8" ht="13.4" customHeight="1">
      <c r="B52" s="1434" t="s">
        <v>94</v>
      </c>
      <c r="C52" s="1434"/>
      <c r="D52" s="1434"/>
      <c r="E52" s="278" t="s">
        <v>6</v>
      </c>
      <c r="F52" s="278" t="s">
        <v>6</v>
      </c>
      <c r="G52" s="278" t="s">
        <v>6</v>
      </c>
      <c r="H52" s="278" t="s">
        <v>6</v>
      </c>
    </row>
    <row r="53" spans="2:8" ht="15.75" customHeight="1">
      <c r="B53" s="1435" t="s">
        <v>81</v>
      </c>
      <c r="C53" s="1435"/>
      <c r="D53" s="1435"/>
      <c r="E53" s="265">
        <v>12</v>
      </c>
      <c r="F53" s="265">
        <v>32</v>
      </c>
      <c r="G53" s="265">
        <v>13</v>
      </c>
      <c r="H53" s="265">
        <v>57</v>
      </c>
    </row>
    <row r="54" spans="2:8" ht="15.75" customHeight="1">
      <c r="B54" s="1436" t="s">
        <v>82</v>
      </c>
      <c r="C54" s="1436"/>
      <c r="D54" s="1436"/>
      <c r="E54" s="227">
        <v>8</v>
      </c>
      <c r="F54" s="227">
        <v>37</v>
      </c>
      <c r="G54" s="227">
        <v>0</v>
      </c>
      <c r="H54" s="227">
        <v>45</v>
      </c>
    </row>
    <row r="55" spans="2:8" ht="15.75" customHeight="1">
      <c r="B55" s="1436" t="s">
        <v>83</v>
      </c>
      <c r="C55" s="1436"/>
      <c r="D55" s="1436"/>
      <c r="E55" s="305">
        <v>3</v>
      </c>
      <c r="F55" s="305">
        <v>6</v>
      </c>
      <c r="G55" s="227">
        <v>0</v>
      </c>
      <c r="H55" s="305">
        <v>9</v>
      </c>
    </row>
    <row r="56" spans="2:8" ht="15.75" customHeight="1">
      <c r="B56" s="1438" t="s">
        <v>84</v>
      </c>
      <c r="C56" s="1438"/>
      <c r="D56" s="1438"/>
      <c r="E56" s="306">
        <v>48</v>
      </c>
      <c r="F56" s="306">
        <v>12</v>
      </c>
      <c r="G56" s="307">
        <v>11</v>
      </c>
      <c r="H56" s="306">
        <v>71</v>
      </c>
    </row>
    <row r="57" spans="2:8" ht="15.75" customHeight="1">
      <c r="B57" s="1437" t="s">
        <v>85</v>
      </c>
      <c r="C57" s="1437"/>
      <c r="D57" s="1437"/>
      <c r="E57" s="308">
        <v>71</v>
      </c>
      <c r="F57" s="308">
        <v>87</v>
      </c>
      <c r="G57" s="308">
        <v>24</v>
      </c>
      <c r="H57" s="308">
        <v>182</v>
      </c>
    </row>
    <row r="58" spans="2:8" ht="15" customHeight="1">
      <c r="B58" s="1439" t="s">
        <v>81</v>
      </c>
      <c r="C58" s="1439"/>
      <c r="D58" s="1439"/>
      <c r="E58" s="265">
        <v>0</v>
      </c>
      <c r="F58" s="265">
        <v>0</v>
      </c>
      <c r="G58" s="265">
        <v>0</v>
      </c>
      <c r="H58" s="265">
        <v>0</v>
      </c>
    </row>
    <row r="59" spans="2:8" ht="15" customHeight="1">
      <c r="B59" s="1443" t="s">
        <v>82</v>
      </c>
      <c r="C59" s="1421"/>
      <c r="D59" s="1421"/>
      <c r="E59" s="227">
        <v>0</v>
      </c>
      <c r="F59" s="227">
        <v>0</v>
      </c>
      <c r="G59" s="227">
        <v>0</v>
      </c>
      <c r="H59" s="227">
        <v>0</v>
      </c>
    </row>
    <row r="60" spans="2:8" ht="15" customHeight="1">
      <c r="B60" s="1443" t="s">
        <v>83</v>
      </c>
      <c r="C60" s="1421"/>
      <c r="D60" s="1421"/>
      <c r="E60" s="227">
        <v>0</v>
      </c>
      <c r="F60" s="227">
        <v>0</v>
      </c>
      <c r="G60" s="227">
        <v>0</v>
      </c>
      <c r="H60" s="227">
        <v>0</v>
      </c>
    </row>
    <row r="61" spans="2:8" ht="15" customHeight="1">
      <c r="B61" s="1440" t="s">
        <v>84</v>
      </c>
      <c r="C61" s="1421"/>
      <c r="D61" s="1421"/>
      <c r="E61" s="268">
        <v>4</v>
      </c>
      <c r="F61" s="268">
        <v>12</v>
      </c>
      <c r="G61" s="268">
        <v>0</v>
      </c>
      <c r="H61" s="268">
        <v>16</v>
      </c>
    </row>
    <row r="62" spans="2:8" ht="15" customHeight="1">
      <c r="B62" s="1437" t="s">
        <v>86</v>
      </c>
      <c r="C62" s="1437"/>
      <c r="D62" s="1437"/>
      <c r="E62" s="298">
        <v>4</v>
      </c>
      <c r="F62" s="298">
        <v>12</v>
      </c>
      <c r="G62" s="298">
        <v>0</v>
      </c>
      <c r="H62" s="298">
        <v>16</v>
      </c>
    </row>
    <row r="63" spans="2:8" ht="15" customHeight="1">
      <c r="B63" s="1441" t="s">
        <v>79</v>
      </c>
      <c r="C63" s="1441"/>
      <c r="D63" s="1441"/>
      <c r="E63" s="298">
        <v>75</v>
      </c>
      <c r="F63" s="298">
        <v>99</v>
      </c>
      <c r="G63" s="298">
        <v>24</v>
      </c>
      <c r="H63" s="298">
        <v>198</v>
      </c>
    </row>
    <row r="64" spans="2:8" ht="15" customHeight="1">
      <c r="B64" s="1442"/>
      <c r="C64" s="1442"/>
      <c r="D64" s="1442"/>
      <c r="E64" s="199"/>
      <c r="F64" s="199"/>
      <c r="G64" s="199"/>
      <c r="H64" s="199"/>
    </row>
    <row r="65" ht="15" customHeight="1"/>
    <row r="66" ht="15" customHeight="1"/>
    <row r="67" ht="15" customHeight="1"/>
    <row r="68" ht="15" customHeight="1"/>
  </sheetData>
  <mergeCells count="27">
    <mergeCell ref="B62:D62"/>
    <mergeCell ref="B63:D63"/>
    <mergeCell ref="B64:D64"/>
    <mergeCell ref="B60:D60"/>
    <mergeCell ref="B59:D59"/>
    <mergeCell ref="B57:D57"/>
    <mergeCell ref="B58:D58"/>
    <mergeCell ref="B61:D61"/>
    <mergeCell ref="B49:D49"/>
    <mergeCell ref="B52:D52"/>
    <mergeCell ref="B55:D55"/>
    <mergeCell ref="B56:D56"/>
    <mergeCell ref="B54:D54"/>
    <mergeCell ref="B53:D53"/>
    <mergeCell ref="B43:D43"/>
    <mergeCell ref="B44:D44"/>
    <mergeCell ref="B42:D42"/>
    <mergeCell ref="B41:D41"/>
    <mergeCell ref="B48:D48"/>
    <mergeCell ref="B47:D47"/>
    <mergeCell ref="B45:D45"/>
    <mergeCell ref="B46:D46"/>
    <mergeCell ref="B2:H2"/>
    <mergeCell ref="B36:E36"/>
    <mergeCell ref="B38:D38"/>
    <mergeCell ref="B39:D39"/>
    <mergeCell ref="B40:D40"/>
  </mergeCells>
  <pageMargins left="0.75" right="0.75" top="1" bottom="1" header="0.5" footer="0.5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57"/>
  <sheetViews>
    <sheetView showGridLines="0" showRuler="0" workbookViewId="0"/>
  </sheetViews>
  <sheetFormatPr defaultColWidth="13.1796875" defaultRowHeight="12.5"/>
  <cols>
    <col min="1" max="1" width="9.453125" customWidth="1"/>
    <col min="2" max="2" width="40.1796875" customWidth="1"/>
    <col min="3" max="7" width="14.1796875" customWidth="1"/>
  </cols>
  <sheetData>
    <row r="1" spans="1:7">
      <c r="A1" s="53"/>
      <c r="B1" s="53"/>
      <c r="C1" s="53"/>
      <c r="D1" s="53"/>
      <c r="E1" s="53"/>
      <c r="F1" s="53"/>
      <c r="G1" s="53"/>
    </row>
    <row r="2" spans="1:7" ht="15.5">
      <c r="A2" s="53"/>
      <c r="B2" s="1444" t="s">
        <v>152</v>
      </c>
      <c r="C2" s="1444"/>
      <c r="D2" s="1444"/>
      <c r="E2" s="1444"/>
      <c r="F2" s="1444"/>
      <c r="G2" s="53"/>
    </row>
    <row r="3" spans="1:7">
      <c r="A3" s="53"/>
      <c r="B3" s="165"/>
    </row>
    <row r="4" spans="1:7">
      <c r="A4" s="53"/>
      <c r="B4" s="318" t="s">
        <v>80</v>
      </c>
      <c r="C4" s="319">
        <v>2024</v>
      </c>
      <c r="D4" s="319">
        <v>2025</v>
      </c>
      <c r="E4" s="319">
        <v>2026</v>
      </c>
      <c r="F4" s="319">
        <v>2027</v>
      </c>
      <c r="G4" s="319">
        <v>2028</v>
      </c>
    </row>
    <row r="5" spans="1:7">
      <c r="A5" s="53"/>
      <c r="B5" s="320" t="s">
        <v>153</v>
      </c>
      <c r="C5" s="263" t="s">
        <v>7</v>
      </c>
      <c r="D5" s="263" t="s">
        <v>7</v>
      </c>
      <c r="E5" s="263" t="s">
        <v>7</v>
      </c>
      <c r="F5" s="263" t="s">
        <v>7</v>
      </c>
      <c r="G5" s="263" t="s">
        <v>7</v>
      </c>
    </row>
    <row r="6" spans="1:7">
      <c r="A6" s="53"/>
      <c r="B6" s="321" t="s">
        <v>154</v>
      </c>
      <c r="C6" s="322">
        <v>1</v>
      </c>
      <c r="D6" s="322">
        <v>1.4</v>
      </c>
      <c r="E6" s="322">
        <v>1.5</v>
      </c>
      <c r="F6" s="322">
        <v>1.6</v>
      </c>
      <c r="G6" s="322">
        <v>1.5</v>
      </c>
    </row>
    <row r="7" spans="1:7">
      <c r="A7" s="53"/>
      <c r="B7" s="44" t="s">
        <v>155</v>
      </c>
      <c r="C7" s="134">
        <v>4.3</v>
      </c>
      <c r="D7" s="134">
        <v>4.4000000000000004</v>
      </c>
      <c r="E7" s="134">
        <v>4.5</v>
      </c>
      <c r="F7" s="134">
        <v>4.4000000000000004</v>
      </c>
      <c r="G7" s="134">
        <v>4.4000000000000004</v>
      </c>
    </row>
    <row r="8" spans="1:7">
      <c r="A8" s="53"/>
      <c r="B8" s="44" t="s">
        <v>156</v>
      </c>
      <c r="C8" s="134">
        <v>2.8</v>
      </c>
      <c r="D8" s="134">
        <v>3.3</v>
      </c>
      <c r="E8" s="134">
        <v>1.6</v>
      </c>
      <c r="F8" s="134">
        <v>4.5</v>
      </c>
      <c r="G8" s="134">
        <v>3</v>
      </c>
    </row>
    <row r="9" spans="1:7">
      <c r="A9" s="53"/>
      <c r="B9" s="44" t="s">
        <v>157</v>
      </c>
      <c r="C9" s="134">
        <v>5.0999999999999996</v>
      </c>
      <c r="D9" s="134">
        <v>4.3</v>
      </c>
      <c r="E9" s="134">
        <v>4</v>
      </c>
      <c r="F9" s="134">
        <v>4</v>
      </c>
      <c r="G9" s="134">
        <v>3.8</v>
      </c>
    </row>
    <row r="10" spans="1:7">
      <c r="A10" s="53"/>
      <c r="B10" s="44" t="s">
        <v>158</v>
      </c>
      <c r="C10" s="134">
        <v>2.7</v>
      </c>
      <c r="D10" s="134">
        <v>2</v>
      </c>
      <c r="E10" s="134">
        <v>2</v>
      </c>
      <c r="F10" s="134">
        <v>2</v>
      </c>
      <c r="G10" s="134">
        <v>2</v>
      </c>
    </row>
    <row r="11" spans="1:7">
      <c r="A11" s="53"/>
      <c r="B11" s="44" t="s">
        <v>159</v>
      </c>
      <c r="C11" s="134">
        <v>4.0999999999999996</v>
      </c>
      <c r="D11" s="134">
        <v>4.3</v>
      </c>
      <c r="E11" s="134">
        <v>4.2</v>
      </c>
      <c r="F11" s="134">
        <v>4.2</v>
      </c>
      <c r="G11" s="134">
        <v>4.2</v>
      </c>
    </row>
    <row r="12" spans="1:7">
      <c r="A12" s="53"/>
      <c r="B12" s="44" t="s">
        <v>160</v>
      </c>
      <c r="C12" s="134">
        <v>6.5</v>
      </c>
      <c r="D12" s="134">
        <v>2.6</v>
      </c>
      <c r="E12" s="134">
        <v>2.7</v>
      </c>
      <c r="F12" s="134">
        <v>3</v>
      </c>
      <c r="G12" s="134">
        <v>3</v>
      </c>
    </row>
    <row r="13" spans="1:7">
      <c r="A13" s="53"/>
      <c r="B13" s="44" t="s">
        <v>161</v>
      </c>
      <c r="C13" s="134">
        <v>5.0999999999999996</v>
      </c>
      <c r="D13" s="134">
        <v>4.0999999999999996</v>
      </c>
      <c r="E13" s="134">
        <v>4</v>
      </c>
      <c r="F13" s="134">
        <v>3.8</v>
      </c>
      <c r="G13" s="134">
        <v>3.8</v>
      </c>
    </row>
    <row r="14" spans="1:7">
      <c r="A14" s="53"/>
      <c r="B14" s="44"/>
      <c r="C14" s="169"/>
      <c r="D14" s="169"/>
      <c r="E14" s="169"/>
      <c r="F14" s="323"/>
      <c r="G14" s="53"/>
    </row>
    <row r="15" spans="1:7">
      <c r="A15" s="53"/>
      <c r="B15" s="320" t="s">
        <v>162</v>
      </c>
      <c r="C15" s="263"/>
      <c r="D15" s="263"/>
      <c r="E15" s="263"/>
      <c r="F15" s="263"/>
      <c r="G15" s="263"/>
    </row>
    <row r="16" spans="1:7">
      <c r="A16" s="53"/>
      <c r="B16" s="321" t="s">
        <v>154</v>
      </c>
      <c r="C16" s="322">
        <v>1</v>
      </c>
      <c r="D16" s="322">
        <v>-2.2999999999999998</v>
      </c>
      <c r="E16" s="322">
        <v>-1.3</v>
      </c>
      <c r="F16" s="322">
        <v>2.6</v>
      </c>
      <c r="G16" s="322">
        <v>2.2999999999999998</v>
      </c>
    </row>
    <row r="17" spans="1:7">
      <c r="A17" s="53"/>
      <c r="B17" s="44" t="s">
        <v>155</v>
      </c>
      <c r="C17" s="134">
        <v>4.3</v>
      </c>
      <c r="D17" s="134">
        <v>6.2</v>
      </c>
      <c r="E17" s="134">
        <v>8.1</v>
      </c>
      <c r="F17" s="134">
        <v>6.6</v>
      </c>
      <c r="G17" s="134">
        <v>5.5</v>
      </c>
    </row>
    <row r="18" spans="1:7">
      <c r="A18" s="53"/>
      <c r="B18" s="44" t="s">
        <v>156</v>
      </c>
      <c r="C18" s="134">
        <v>2.8</v>
      </c>
      <c r="D18" s="134">
        <v>-24.8</v>
      </c>
      <c r="E18" s="134">
        <v>-5.2</v>
      </c>
      <c r="F18" s="134">
        <v>10</v>
      </c>
      <c r="G18" s="134">
        <v>14.6</v>
      </c>
    </row>
    <row r="19" spans="1:7">
      <c r="A19" s="53"/>
      <c r="B19" s="44" t="s">
        <v>157</v>
      </c>
      <c r="C19" s="134">
        <v>5.0999999999999996</v>
      </c>
      <c r="D19" s="134">
        <v>3.5</v>
      </c>
      <c r="E19" s="134">
        <v>1.7</v>
      </c>
      <c r="F19" s="134">
        <v>0.6</v>
      </c>
      <c r="G19" s="134">
        <v>1.1000000000000001</v>
      </c>
    </row>
    <row r="20" spans="1:7">
      <c r="A20" s="53"/>
      <c r="B20" s="44" t="s">
        <v>158</v>
      </c>
      <c r="C20" s="134">
        <v>2.7</v>
      </c>
      <c r="D20" s="134">
        <v>-1.3</v>
      </c>
      <c r="E20" s="134">
        <v>-1.3</v>
      </c>
      <c r="F20" s="134">
        <v>3.3</v>
      </c>
      <c r="G20" s="134">
        <v>2.9</v>
      </c>
    </row>
    <row r="21" spans="1:7">
      <c r="A21" s="53"/>
      <c r="B21" s="44" t="s">
        <v>159</v>
      </c>
      <c r="C21" s="134">
        <v>4.0999999999999996</v>
      </c>
      <c r="D21" s="134">
        <v>5.8</v>
      </c>
      <c r="E21" s="134">
        <v>7.2</v>
      </c>
      <c r="F21" s="134">
        <v>6.2</v>
      </c>
      <c r="G21" s="134">
        <v>5.5</v>
      </c>
    </row>
    <row r="22" spans="1:7">
      <c r="A22" s="53"/>
      <c r="B22" s="44" t="s">
        <v>160</v>
      </c>
      <c r="C22" s="134">
        <v>6.5</v>
      </c>
      <c r="D22" s="134">
        <v>-8</v>
      </c>
      <c r="E22" s="134">
        <v>-0.7</v>
      </c>
      <c r="F22" s="134">
        <v>5.2</v>
      </c>
      <c r="G22" s="134">
        <v>4</v>
      </c>
    </row>
    <row r="23" spans="1:7">
      <c r="A23" s="53"/>
      <c r="B23" s="44" t="s">
        <v>161</v>
      </c>
      <c r="C23" s="134">
        <v>5.0999999999999996</v>
      </c>
      <c r="D23" s="134">
        <v>2.5</v>
      </c>
      <c r="E23" s="134">
        <v>0.6</v>
      </c>
      <c r="F23" s="134">
        <v>0.8</v>
      </c>
      <c r="G23" s="134">
        <v>1.5</v>
      </c>
    </row>
    <row r="24" spans="1:7" ht="13">
      <c r="A24" s="53"/>
      <c r="B24" s="236"/>
      <c r="C24" s="44"/>
      <c r="D24" s="44"/>
      <c r="E24" s="44"/>
      <c r="F24" s="44"/>
      <c r="G24" s="44"/>
    </row>
    <row r="25" spans="1:7">
      <c r="A25" s="53"/>
      <c r="B25" s="320" t="s">
        <v>163</v>
      </c>
      <c r="C25" s="263"/>
      <c r="D25" s="263"/>
      <c r="E25" s="263"/>
      <c r="F25" s="263"/>
      <c r="G25" s="263"/>
    </row>
    <row r="26" spans="1:7">
      <c r="A26" s="53"/>
      <c r="B26" s="321" t="s">
        <v>154</v>
      </c>
      <c r="C26" s="322">
        <v>1</v>
      </c>
      <c r="D26" s="322">
        <v>-0.5</v>
      </c>
      <c r="E26" s="322">
        <v>0.1</v>
      </c>
      <c r="F26" s="322">
        <v>2.1</v>
      </c>
      <c r="G26" s="322">
        <v>1.9</v>
      </c>
    </row>
    <row r="27" spans="1:7">
      <c r="A27" s="53"/>
      <c r="B27" s="44" t="s">
        <v>155</v>
      </c>
      <c r="C27" s="134">
        <v>4.3</v>
      </c>
      <c r="D27" s="134">
        <v>5.3</v>
      </c>
      <c r="E27" s="134">
        <v>6.3</v>
      </c>
      <c r="F27" s="134">
        <v>5.5</v>
      </c>
      <c r="G27" s="134">
        <v>5</v>
      </c>
    </row>
    <row r="28" spans="1:7">
      <c r="A28" s="53"/>
      <c r="B28" s="44" t="s">
        <v>156</v>
      </c>
      <c r="C28" s="134">
        <v>2.8</v>
      </c>
      <c r="D28" s="134">
        <v>-11.6</v>
      </c>
      <c r="E28" s="134">
        <v>-1.8</v>
      </c>
      <c r="F28" s="134">
        <v>7.2</v>
      </c>
      <c r="G28" s="134">
        <v>8.6999999999999993</v>
      </c>
    </row>
    <row r="29" spans="1:7">
      <c r="A29" s="53"/>
      <c r="B29" s="44" t="s">
        <v>157</v>
      </c>
      <c r="C29" s="134">
        <v>5.0999999999999996</v>
      </c>
      <c r="D29" s="134">
        <v>3.9</v>
      </c>
      <c r="E29" s="134">
        <v>2.9</v>
      </c>
      <c r="F29" s="134">
        <v>2.2999999999999998</v>
      </c>
      <c r="G29" s="134">
        <v>2.4</v>
      </c>
    </row>
    <row r="30" spans="1:7">
      <c r="A30" s="53"/>
      <c r="B30" s="44" t="s">
        <v>158</v>
      </c>
      <c r="C30" s="134">
        <v>2.7</v>
      </c>
      <c r="D30" s="134">
        <v>0.3</v>
      </c>
      <c r="E30" s="134">
        <v>0.4</v>
      </c>
      <c r="F30" s="134">
        <v>2.7</v>
      </c>
      <c r="G30" s="134">
        <v>2.4</v>
      </c>
    </row>
    <row r="31" spans="1:7">
      <c r="A31" s="53"/>
      <c r="B31" s="44" t="s">
        <v>159</v>
      </c>
      <c r="C31" s="134">
        <v>4.0999999999999996</v>
      </c>
      <c r="D31" s="134">
        <v>5.0999999999999996</v>
      </c>
      <c r="E31" s="134">
        <v>5.7</v>
      </c>
      <c r="F31" s="134">
        <v>5.2</v>
      </c>
      <c r="G31" s="134">
        <v>4.9000000000000004</v>
      </c>
    </row>
    <row r="32" spans="1:7">
      <c r="A32" s="53"/>
      <c r="B32" s="44" t="s">
        <v>160</v>
      </c>
      <c r="C32" s="134">
        <v>6.5</v>
      </c>
      <c r="D32" s="134">
        <v>-2.7</v>
      </c>
      <c r="E32" s="134">
        <v>1</v>
      </c>
      <c r="F32" s="134">
        <v>4.0999999999999996</v>
      </c>
      <c r="G32" s="134">
        <v>3.5</v>
      </c>
    </row>
    <row r="33" spans="1:7">
      <c r="A33" s="53"/>
      <c r="B33" s="44" t="s">
        <v>161</v>
      </c>
      <c r="C33" s="134">
        <v>5.0999999999999996</v>
      </c>
      <c r="D33" s="134">
        <v>3.4</v>
      </c>
      <c r="E33" s="134">
        <v>2.2999999999999998</v>
      </c>
      <c r="F33" s="134">
        <v>2.2999999999999998</v>
      </c>
      <c r="G33" s="134">
        <v>2.7</v>
      </c>
    </row>
    <row r="34" spans="1:7" ht="13">
      <c r="A34" s="53"/>
      <c r="B34" s="236"/>
      <c r="C34" s="44"/>
      <c r="D34" s="44"/>
      <c r="E34" s="44"/>
      <c r="F34" s="44"/>
      <c r="G34" s="44"/>
    </row>
    <row r="35" spans="1:7">
      <c r="A35" s="53"/>
      <c r="B35" s="320" t="s">
        <v>164</v>
      </c>
      <c r="C35" s="263"/>
      <c r="D35" s="263"/>
      <c r="E35" s="263"/>
      <c r="F35" s="263"/>
      <c r="G35" s="263"/>
    </row>
    <row r="36" spans="1:7">
      <c r="A36" s="53"/>
      <c r="B36" s="321" t="s">
        <v>154</v>
      </c>
      <c r="C36" s="322">
        <v>1</v>
      </c>
      <c r="D36" s="322">
        <v>3</v>
      </c>
      <c r="E36" s="322">
        <v>3.7</v>
      </c>
      <c r="F36" s="322">
        <v>2.9</v>
      </c>
      <c r="G36" s="322">
        <v>2.4</v>
      </c>
    </row>
    <row r="37" spans="1:7">
      <c r="A37" s="53"/>
      <c r="B37" s="44" t="s">
        <v>155</v>
      </c>
      <c r="C37" s="134">
        <v>4.3</v>
      </c>
      <c r="D37" s="134">
        <v>3.8</v>
      </c>
      <c r="E37" s="134">
        <v>3.4</v>
      </c>
      <c r="F37" s="134">
        <v>3.5</v>
      </c>
      <c r="G37" s="134">
        <v>3.5</v>
      </c>
    </row>
    <row r="38" spans="1:7">
      <c r="A38" s="53"/>
      <c r="B38" s="44" t="s">
        <v>156</v>
      </c>
      <c r="C38" s="134">
        <v>2.8</v>
      </c>
      <c r="D38" s="134">
        <v>11.9</v>
      </c>
      <c r="E38" s="134">
        <v>8.4</v>
      </c>
      <c r="F38" s="134">
        <v>5.0999999999999996</v>
      </c>
      <c r="G38" s="134">
        <v>4.0999999999999996</v>
      </c>
    </row>
    <row r="39" spans="1:7">
      <c r="A39" s="53"/>
      <c r="B39" s="44" t="s">
        <v>157</v>
      </c>
      <c r="C39" s="134">
        <v>5.0999999999999996</v>
      </c>
      <c r="D39" s="134">
        <v>3.9</v>
      </c>
      <c r="E39" s="134">
        <v>2.9</v>
      </c>
      <c r="F39" s="134">
        <v>2.8</v>
      </c>
      <c r="G39" s="134">
        <v>2.8</v>
      </c>
    </row>
    <row r="40" spans="1:7">
      <c r="A40" s="53"/>
      <c r="B40" s="44" t="s">
        <v>158</v>
      </c>
      <c r="C40" s="134">
        <v>2.7</v>
      </c>
      <c r="D40" s="134">
        <v>2.8</v>
      </c>
      <c r="E40" s="134">
        <v>3.1</v>
      </c>
      <c r="F40" s="134">
        <v>2.8</v>
      </c>
      <c r="G40" s="134">
        <v>2.8</v>
      </c>
    </row>
    <row r="41" spans="1:7">
      <c r="A41" s="53"/>
      <c r="B41" s="44" t="s">
        <v>159</v>
      </c>
      <c r="C41" s="134">
        <v>4.0999999999999996</v>
      </c>
      <c r="D41" s="134">
        <v>3.8</v>
      </c>
      <c r="E41" s="134">
        <v>3.5</v>
      </c>
      <c r="F41" s="134">
        <v>3.5</v>
      </c>
      <c r="G41" s="134">
        <v>3.5</v>
      </c>
    </row>
    <row r="42" spans="1:7">
      <c r="A42" s="53"/>
      <c r="B42" s="44" t="s">
        <v>160</v>
      </c>
      <c r="C42" s="134">
        <v>6.5</v>
      </c>
      <c r="D42" s="134">
        <v>6.2</v>
      </c>
      <c r="E42" s="134">
        <v>4.7</v>
      </c>
      <c r="F42" s="134">
        <v>4.8</v>
      </c>
      <c r="G42" s="134">
        <v>4.9000000000000004</v>
      </c>
    </row>
    <row r="43" spans="1:7">
      <c r="A43" s="53"/>
      <c r="B43" s="44" t="s">
        <v>161</v>
      </c>
      <c r="C43" s="134">
        <v>5.0999999999999996</v>
      </c>
      <c r="D43" s="134">
        <v>3.7</v>
      </c>
      <c r="E43" s="134">
        <v>3.3</v>
      </c>
      <c r="F43" s="134">
        <v>3.1</v>
      </c>
      <c r="G43" s="134">
        <v>2.8</v>
      </c>
    </row>
    <row r="44" spans="1:7" ht="13">
      <c r="A44" s="53"/>
      <c r="B44" s="236"/>
      <c r="C44" s="44"/>
      <c r="D44" s="44"/>
      <c r="E44" s="44"/>
      <c r="F44" s="44"/>
      <c r="G44" s="44"/>
    </row>
    <row r="45" spans="1:7">
      <c r="A45" s="53"/>
      <c r="B45" s="320" t="s">
        <v>165</v>
      </c>
      <c r="C45" s="263"/>
      <c r="D45" s="263"/>
      <c r="E45" s="263"/>
      <c r="F45" s="263"/>
      <c r="G45" s="263"/>
    </row>
    <row r="46" spans="1:7">
      <c r="A46" s="53"/>
      <c r="B46" s="321" t="s">
        <v>154</v>
      </c>
      <c r="C46" s="322">
        <v>1</v>
      </c>
      <c r="D46" s="322">
        <v>2.2000000000000002</v>
      </c>
      <c r="E46" s="322">
        <v>2.6</v>
      </c>
      <c r="F46" s="322">
        <v>2.2000000000000002</v>
      </c>
      <c r="G46" s="322">
        <v>2</v>
      </c>
    </row>
    <row r="47" spans="1:7">
      <c r="A47" s="53"/>
      <c r="B47" s="44" t="s">
        <v>155</v>
      </c>
      <c r="C47" s="134">
        <v>4.3</v>
      </c>
      <c r="D47" s="134">
        <v>4.0999999999999996</v>
      </c>
      <c r="E47" s="134">
        <v>4</v>
      </c>
      <c r="F47" s="134">
        <v>4</v>
      </c>
      <c r="G47" s="134">
        <v>4</v>
      </c>
    </row>
    <row r="48" spans="1:7">
      <c r="A48" s="53"/>
      <c r="B48" s="44" t="s">
        <v>156</v>
      </c>
      <c r="C48" s="134">
        <v>2.8</v>
      </c>
      <c r="D48" s="134">
        <v>7.6</v>
      </c>
      <c r="E48" s="134">
        <v>4.9000000000000004</v>
      </c>
      <c r="F48" s="134">
        <v>4.8</v>
      </c>
      <c r="G48" s="134">
        <v>3.5</v>
      </c>
    </row>
    <row r="49" spans="1:7">
      <c r="A49" s="53"/>
      <c r="B49" s="44" t="s">
        <v>157</v>
      </c>
      <c r="C49" s="134">
        <v>5.0999999999999996</v>
      </c>
      <c r="D49" s="134">
        <v>4.0999999999999996</v>
      </c>
      <c r="E49" s="134">
        <v>3.5</v>
      </c>
      <c r="F49" s="134">
        <v>3.4</v>
      </c>
      <c r="G49" s="134">
        <v>3.3</v>
      </c>
    </row>
    <row r="50" spans="1:7">
      <c r="A50" s="53"/>
      <c r="B50" s="44" t="s">
        <v>158</v>
      </c>
      <c r="C50" s="134">
        <v>2.7</v>
      </c>
      <c r="D50" s="134">
        <v>2.4</v>
      </c>
      <c r="E50" s="134">
        <v>2.6</v>
      </c>
      <c r="F50" s="134">
        <v>2.4</v>
      </c>
      <c r="G50" s="134">
        <v>2.4</v>
      </c>
    </row>
    <row r="51" spans="1:7">
      <c r="A51" s="53"/>
      <c r="B51" s="44" t="s">
        <v>159</v>
      </c>
      <c r="C51" s="134">
        <v>4.0999999999999996</v>
      </c>
      <c r="D51" s="134">
        <v>4</v>
      </c>
      <c r="E51" s="134">
        <v>3.9</v>
      </c>
      <c r="F51" s="134">
        <v>3.9</v>
      </c>
      <c r="G51" s="134">
        <v>3.9</v>
      </c>
    </row>
    <row r="52" spans="1:7">
      <c r="A52" s="53"/>
      <c r="B52" s="44" t="s">
        <v>160</v>
      </c>
      <c r="C52" s="134">
        <v>6.5</v>
      </c>
      <c r="D52" s="134">
        <v>4.4000000000000004</v>
      </c>
      <c r="E52" s="134">
        <v>3.7</v>
      </c>
      <c r="F52" s="134">
        <v>3.9</v>
      </c>
      <c r="G52" s="134">
        <v>3.9</v>
      </c>
    </row>
    <row r="53" spans="1:7">
      <c r="A53" s="53"/>
      <c r="B53" s="44" t="s">
        <v>161</v>
      </c>
      <c r="C53" s="134">
        <v>5.0999999999999996</v>
      </c>
      <c r="D53" s="134">
        <v>4</v>
      </c>
      <c r="E53" s="134">
        <v>3.8</v>
      </c>
      <c r="F53" s="134">
        <v>3.6</v>
      </c>
      <c r="G53" s="134">
        <v>3.3</v>
      </c>
    </row>
    <row r="54" spans="1:7" ht="13">
      <c r="A54" s="53"/>
      <c r="B54" s="236"/>
      <c r="C54" s="44"/>
      <c r="D54" s="44"/>
      <c r="E54" s="44"/>
      <c r="F54" s="44"/>
      <c r="G54" s="44"/>
    </row>
    <row r="55" spans="1:7">
      <c r="A55" s="53"/>
      <c r="B55" s="324" t="s">
        <v>94</v>
      </c>
      <c r="C55" s="319">
        <v>2023</v>
      </c>
      <c r="D55" s="319">
        <v>2024</v>
      </c>
      <c r="E55" s="319">
        <v>2025</v>
      </c>
      <c r="F55" s="319">
        <v>2026</v>
      </c>
      <c r="G55" s="319">
        <v>2027</v>
      </c>
    </row>
    <row r="56" spans="1:7">
      <c r="A56" s="53"/>
      <c r="B56" s="320" t="s">
        <v>153</v>
      </c>
      <c r="C56" s="263" t="s">
        <v>7</v>
      </c>
      <c r="D56" s="263" t="s">
        <v>7</v>
      </c>
      <c r="E56" s="263" t="s">
        <v>7</v>
      </c>
      <c r="F56" s="263" t="s">
        <v>7</v>
      </c>
      <c r="G56" s="263" t="s">
        <v>7</v>
      </c>
    </row>
    <row r="57" spans="1:7">
      <c r="A57" s="53"/>
      <c r="B57" s="321" t="s">
        <v>154</v>
      </c>
      <c r="C57" s="325">
        <v>0.5</v>
      </c>
      <c r="D57" s="325">
        <v>0.3</v>
      </c>
      <c r="E57" s="325">
        <v>1.2</v>
      </c>
      <c r="F57" s="325">
        <v>1.6</v>
      </c>
      <c r="G57" s="325">
        <v>1.6</v>
      </c>
    </row>
    <row r="58" spans="1:7">
      <c r="A58" s="53"/>
      <c r="B58" s="44" t="s">
        <v>155</v>
      </c>
      <c r="C58" s="230">
        <v>4.2</v>
      </c>
      <c r="D58" s="230">
        <v>4.7</v>
      </c>
      <c r="E58" s="230">
        <v>4.7</v>
      </c>
      <c r="F58" s="230">
        <v>4.8</v>
      </c>
      <c r="G58" s="230">
        <v>5</v>
      </c>
    </row>
    <row r="59" spans="1:7">
      <c r="A59" s="53"/>
      <c r="B59" s="44" t="s">
        <v>156</v>
      </c>
      <c r="C59" s="230">
        <v>-3.3</v>
      </c>
      <c r="D59" s="230">
        <v>-5.0999999999999996</v>
      </c>
      <c r="E59" s="230">
        <v>0.7</v>
      </c>
      <c r="F59" s="230">
        <v>3.1</v>
      </c>
      <c r="G59" s="230">
        <v>5.3</v>
      </c>
    </row>
    <row r="60" spans="1:7">
      <c r="A60" s="53"/>
      <c r="B60" s="44" t="s">
        <v>157</v>
      </c>
      <c r="C60" s="230">
        <v>4.7</v>
      </c>
      <c r="D60" s="230">
        <v>4.9000000000000004</v>
      </c>
      <c r="E60" s="230">
        <v>4.0999999999999996</v>
      </c>
      <c r="F60" s="230">
        <v>3.8</v>
      </c>
      <c r="G60" s="230">
        <v>3.5</v>
      </c>
    </row>
    <row r="61" spans="1:7">
      <c r="A61" s="53"/>
      <c r="B61" s="44" t="s">
        <v>158</v>
      </c>
      <c r="C61" s="230">
        <v>2.4</v>
      </c>
      <c r="D61" s="230">
        <v>1.3</v>
      </c>
      <c r="E61" s="230">
        <v>1.7</v>
      </c>
      <c r="F61" s="230">
        <v>1.9</v>
      </c>
      <c r="G61" s="230">
        <v>1.9</v>
      </c>
    </row>
    <row r="62" spans="1:7">
      <c r="A62" s="53"/>
      <c r="B62" s="44" t="s">
        <v>159</v>
      </c>
      <c r="C62" s="230">
        <v>3.7</v>
      </c>
      <c r="D62" s="230">
        <v>4.3</v>
      </c>
      <c r="E62" s="230">
        <v>4.3</v>
      </c>
      <c r="F62" s="230">
        <v>4.3</v>
      </c>
      <c r="G62" s="230">
        <v>4.3</v>
      </c>
    </row>
    <row r="63" spans="1:7">
      <c r="A63" s="53"/>
      <c r="B63" s="44" t="s">
        <v>160</v>
      </c>
      <c r="C63" s="230">
        <v>5.4</v>
      </c>
      <c r="D63" s="230">
        <v>3.4</v>
      </c>
      <c r="E63" s="230">
        <v>3</v>
      </c>
      <c r="F63" s="230">
        <v>3.3</v>
      </c>
      <c r="G63" s="230">
        <v>3.3</v>
      </c>
    </row>
    <row r="64" spans="1:7">
      <c r="A64" s="53"/>
      <c r="B64" s="44" t="s">
        <v>161</v>
      </c>
      <c r="C64" s="230">
        <v>5.0999999999999996</v>
      </c>
      <c r="D64" s="230">
        <v>5</v>
      </c>
      <c r="E64" s="230">
        <v>3.9</v>
      </c>
      <c r="F64" s="230">
        <v>3.8</v>
      </c>
      <c r="G64" s="230">
        <v>3.8</v>
      </c>
    </row>
    <row r="65" spans="1:7">
      <c r="A65" s="53"/>
      <c r="B65" s="44"/>
      <c r="C65" s="169"/>
      <c r="D65" s="169"/>
      <c r="E65" s="169"/>
      <c r="F65" s="169"/>
      <c r="G65" s="53"/>
    </row>
    <row r="66" spans="1:7">
      <c r="A66" s="53"/>
      <c r="B66" s="320" t="s">
        <v>162</v>
      </c>
      <c r="C66" s="263"/>
      <c r="D66" s="263"/>
      <c r="E66" s="263"/>
      <c r="F66" s="263"/>
      <c r="G66" s="263"/>
    </row>
    <row r="67" spans="1:7">
      <c r="A67" s="53"/>
      <c r="B67" s="321" t="s">
        <v>154</v>
      </c>
      <c r="C67" s="325">
        <v>0.5</v>
      </c>
      <c r="D67" s="325">
        <v>-1.5</v>
      </c>
      <c r="E67" s="325">
        <v>-2.6</v>
      </c>
      <c r="F67" s="325">
        <v>2.4</v>
      </c>
      <c r="G67" s="325">
        <v>1.6</v>
      </c>
    </row>
    <row r="68" spans="1:7">
      <c r="A68" s="53"/>
      <c r="B68" s="44" t="s">
        <v>155</v>
      </c>
      <c r="C68" s="230">
        <v>4.2</v>
      </c>
      <c r="D68" s="230">
        <v>5.2</v>
      </c>
      <c r="E68" s="230">
        <v>7.9</v>
      </c>
      <c r="F68" s="230">
        <v>6.3</v>
      </c>
      <c r="G68" s="230">
        <v>5.5</v>
      </c>
    </row>
    <row r="69" spans="1:7">
      <c r="A69" s="53"/>
      <c r="B69" s="44" t="s">
        <v>156</v>
      </c>
      <c r="C69" s="230">
        <v>-3.3</v>
      </c>
      <c r="D69" s="230">
        <v>-19.3</v>
      </c>
      <c r="E69" s="230">
        <v>-16.8</v>
      </c>
      <c r="F69" s="230">
        <v>14.5</v>
      </c>
      <c r="G69" s="230">
        <v>12.4</v>
      </c>
    </row>
    <row r="70" spans="1:7">
      <c r="A70" s="53"/>
      <c r="B70" s="44" t="s">
        <v>157</v>
      </c>
      <c r="C70" s="230">
        <v>4.7</v>
      </c>
      <c r="D70" s="230">
        <v>6.6</v>
      </c>
      <c r="E70" s="230">
        <v>1.3</v>
      </c>
      <c r="F70" s="230">
        <v>1</v>
      </c>
      <c r="G70" s="230">
        <v>1</v>
      </c>
    </row>
    <row r="71" spans="1:7">
      <c r="A71" s="53"/>
      <c r="B71" s="44" t="s">
        <v>158</v>
      </c>
      <c r="C71" s="230">
        <v>2.4</v>
      </c>
      <c r="D71" s="230">
        <v>-0.6</v>
      </c>
      <c r="E71" s="230">
        <v>-2</v>
      </c>
      <c r="F71" s="230">
        <v>3.1</v>
      </c>
      <c r="G71" s="230">
        <v>2</v>
      </c>
    </row>
    <row r="72" spans="1:7">
      <c r="A72" s="53"/>
      <c r="B72" s="44" t="s">
        <v>159</v>
      </c>
      <c r="C72" s="230">
        <v>3.7</v>
      </c>
      <c r="D72" s="230">
        <v>5.2</v>
      </c>
      <c r="E72" s="230">
        <v>7.2</v>
      </c>
      <c r="F72" s="230">
        <v>5.9</v>
      </c>
      <c r="G72" s="230">
        <v>5.2</v>
      </c>
    </row>
    <row r="73" spans="1:7">
      <c r="A73" s="53"/>
      <c r="B73" s="44" t="s">
        <v>160</v>
      </c>
      <c r="C73" s="230">
        <v>5.4</v>
      </c>
      <c r="D73" s="230">
        <v>-6.5</v>
      </c>
      <c r="E73" s="230">
        <v>-5.7</v>
      </c>
      <c r="F73" s="230">
        <v>7.2</v>
      </c>
      <c r="G73" s="230">
        <v>6.4</v>
      </c>
    </row>
    <row r="74" spans="1:7">
      <c r="A74" s="53"/>
      <c r="B74" s="44" t="s">
        <v>161</v>
      </c>
      <c r="C74" s="230">
        <v>5.0999999999999996</v>
      </c>
      <c r="D74" s="230">
        <v>6.3</v>
      </c>
      <c r="E74" s="230">
        <v>1.8</v>
      </c>
      <c r="F74" s="230">
        <v>1.5</v>
      </c>
      <c r="G74" s="230">
        <v>1.5</v>
      </c>
    </row>
    <row r="75" spans="1:7" ht="13">
      <c r="A75" s="53"/>
      <c r="B75" s="236"/>
      <c r="C75" s="44"/>
      <c r="D75" s="44"/>
      <c r="E75" s="44"/>
      <c r="F75" s="44"/>
      <c r="G75" s="44"/>
    </row>
    <row r="76" spans="1:7">
      <c r="A76" s="53"/>
      <c r="B76" s="320" t="s">
        <v>163</v>
      </c>
      <c r="C76" s="263"/>
      <c r="D76" s="263"/>
      <c r="E76" s="263"/>
      <c r="F76" s="263"/>
      <c r="G76" s="263"/>
    </row>
    <row r="77" spans="1:7">
      <c r="A77" s="53"/>
      <c r="B77" s="321" t="s">
        <v>154</v>
      </c>
      <c r="C77" s="325">
        <v>0.5</v>
      </c>
      <c r="D77" s="325">
        <v>-0.6</v>
      </c>
      <c r="E77" s="325">
        <v>-0.7</v>
      </c>
      <c r="F77" s="325">
        <v>2</v>
      </c>
      <c r="G77" s="325">
        <v>1.6</v>
      </c>
    </row>
    <row r="78" spans="1:7">
      <c r="A78" s="53"/>
      <c r="B78" s="44" t="s">
        <v>155</v>
      </c>
      <c r="C78" s="230">
        <v>4.2</v>
      </c>
      <c r="D78" s="230">
        <v>4.9000000000000004</v>
      </c>
      <c r="E78" s="230">
        <v>6.3</v>
      </c>
      <c r="F78" s="230">
        <v>5.6</v>
      </c>
      <c r="G78" s="230">
        <v>5.2</v>
      </c>
    </row>
    <row r="79" spans="1:7">
      <c r="A79" s="53"/>
      <c r="B79" s="44" t="s">
        <v>156</v>
      </c>
      <c r="C79" s="230">
        <v>-3.3</v>
      </c>
      <c r="D79" s="230">
        <v>-12.4</v>
      </c>
      <c r="E79" s="230">
        <v>-8.3000000000000007</v>
      </c>
      <c r="F79" s="230">
        <v>8.6999999999999993</v>
      </c>
      <c r="G79" s="230">
        <v>8.8000000000000007</v>
      </c>
    </row>
    <row r="80" spans="1:7">
      <c r="A80" s="53"/>
      <c r="B80" s="44" t="s">
        <v>157</v>
      </c>
      <c r="C80" s="230">
        <v>4.7</v>
      </c>
      <c r="D80" s="230">
        <v>5.8</v>
      </c>
      <c r="E80" s="230">
        <v>2.7</v>
      </c>
      <c r="F80" s="230">
        <v>2.5</v>
      </c>
      <c r="G80" s="230">
        <v>2.2999999999999998</v>
      </c>
    </row>
    <row r="81" spans="1:7">
      <c r="A81" s="53"/>
      <c r="B81" s="44" t="s">
        <v>158</v>
      </c>
      <c r="C81" s="230">
        <v>2.4</v>
      </c>
      <c r="D81" s="230">
        <v>0.3</v>
      </c>
      <c r="E81" s="230">
        <v>-0.2</v>
      </c>
      <c r="F81" s="230">
        <v>2.5</v>
      </c>
      <c r="G81" s="230">
        <v>1.9</v>
      </c>
    </row>
    <row r="82" spans="1:7">
      <c r="A82" s="53"/>
      <c r="B82" s="44" t="s">
        <v>159</v>
      </c>
      <c r="C82" s="230">
        <v>3.7</v>
      </c>
      <c r="D82" s="230">
        <v>4.7</v>
      </c>
      <c r="E82" s="230">
        <v>5.8</v>
      </c>
      <c r="F82" s="230">
        <v>5.0999999999999996</v>
      </c>
      <c r="G82" s="230">
        <v>4.8</v>
      </c>
    </row>
    <row r="83" spans="1:7">
      <c r="A83" s="53"/>
      <c r="B83" s="44" t="s">
        <v>160</v>
      </c>
      <c r="C83" s="230">
        <v>5.4</v>
      </c>
      <c r="D83" s="230">
        <v>-1.7</v>
      </c>
      <c r="E83" s="230">
        <v>-1.4</v>
      </c>
      <c r="F83" s="230">
        <v>5.2</v>
      </c>
      <c r="G83" s="230">
        <v>4.8</v>
      </c>
    </row>
    <row r="84" spans="1:7">
      <c r="A84" s="53"/>
      <c r="B84" s="44" t="s">
        <v>161</v>
      </c>
      <c r="C84" s="230">
        <v>5.0999999999999996</v>
      </c>
      <c r="D84" s="230">
        <v>5.7</v>
      </c>
      <c r="E84" s="230">
        <v>2.9</v>
      </c>
      <c r="F84" s="230">
        <v>2.8</v>
      </c>
      <c r="G84" s="230">
        <v>2.8</v>
      </c>
    </row>
    <row r="85" spans="1:7" ht="13">
      <c r="A85" s="53"/>
      <c r="B85" s="236"/>
      <c r="C85" s="44"/>
      <c r="D85" s="44"/>
      <c r="E85" s="44"/>
      <c r="F85" s="44"/>
      <c r="G85" s="44"/>
    </row>
    <row r="86" spans="1:7">
      <c r="A86" s="53"/>
      <c r="B86" s="320" t="s">
        <v>164</v>
      </c>
      <c r="C86" s="263"/>
      <c r="D86" s="263"/>
      <c r="E86" s="263"/>
      <c r="F86" s="263"/>
      <c r="G86" s="263"/>
    </row>
    <row r="87" spans="1:7">
      <c r="A87" s="53"/>
      <c r="B87" s="321" t="s">
        <v>154</v>
      </c>
      <c r="C87" s="325">
        <v>0.5</v>
      </c>
      <c r="D87" s="325">
        <v>2.4</v>
      </c>
      <c r="E87" s="325">
        <v>3.7</v>
      </c>
      <c r="F87" s="325">
        <v>2.9</v>
      </c>
      <c r="G87" s="325">
        <v>2.4</v>
      </c>
    </row>
    <row r="88" spans="1:7">
      <c r="A88" s="53"/>
      <c r="B88" s="44" t="s">
        <v>155</v>
      </c>
      <c r="C88" s="230">
        <v>4.2</v>
      </c>
      <c r="D88" s="230">
        <v>3.9</v>
      </c>
      <c r="E88" s="230">
        <v>3.5</v>
      </c>
      <c r="F88" s="230">
        <v>3.6</v>
      </c>
      <c r="G88" s="230">
        <v>3.6</v>
      </c>
    </row>
    <row r="89" spans="1:7">
      <c r="A89" s="53"/>
      <c r="B89" s="44" t="s">
        <v>156</v>
      </c>
      <c r="C89" s="230">
        <v>-3.3</v>
      </c>
      <c r="D89" s="230">
        <v>7.8</v>
      </c>
      <c r="E89" s="230">
        <v>7.6</v>
      </c>
      <c r="F89" s="230">
        <v>4.5</v>
      </c>
      <c r="G89" s="230">
        <v>5.6</v>
      </c>
    </row>
    <row r="90" spans="1:7">
      <c r="A90" s="53"/>
      <c r="B90" s="44" t="s">
        <v>157</v>
      </c>
      <c r="C90" s="230">
        <v>4.7</v>
      </c>
      <c r="D90" s="230">
        <v>4.3</v>
      </c>
      <c r="E90" s="230">
        <v>2.7</v>
      </c>
      <c r="F90" s="230">
        <v>2.5</v>
      </c>
      <c r="G90" s="230">
        <v>2.5</v>
      </c>
    </row>
    <row r="91" spans="1:7">
      <c r="A91" s="53"/>
      <c r="B91" s="44" t="s">
        <v>158</v>
      </c>
      <c r="C91" s="230">
        <v>2.4</v>
      </c>
      <c r="D91" s="230">
        <v>2.8</v>
      </c>
      <c r="E91" s="230">
        <v>3.1</v>
      </c>
      <c r="F91" s="230">
        <v>2.8</v>
      </c>
      <c r="G91" s="230">
        <v>2.8</v>
      </c>
    </row>
    <row r="92" spans="1:7">
      <c r="A92" s="53"/>
      <c r="B92" s="44" t="s">
        <v>159</v>
      </c>
      <c r="C92" s="230">
        <v>3.7</v>
      </c>
      <c r="D92" s="230">
        <v>3.5</v>
      </c>
      <c r="E92" s="230">
        <v>3.6</v>
      </c>
      <c r="F92" s="230">
        <v>3.6</v>
      </c>
      <c r="G92" s="230">
        <v>3.6</v>
      </c>
    </row>
    <row r="93" spans="1:7">
      <c r="A93" s="53"/>
      <c r="B93" s="44" t="s">
        <v>160</v>
      </c>
      <c r="C93" s="230">
        <v>5.4</v>
      </c>
      <c r="D93" s="230">
        <v>6.1</v>
      </c>
      <c r="E93" s="230">
        <v>4.3</v>
      </c>
      <c r="F93" s="230">
        <v>4.5</v>
      </c>
      <c r="G93" s="230">
        <v>4.5999999999999996</v>
      </c>
    </row>
    <row r="94" spans="1:7">
      <c r="A94" s="53"/>
      <c r="B94" s="44" t="s">
        <v>161</v>
      </c>
      <c r="C94" s="230">
        <v>5.0999999999999996</v>
      </c>
      <c r="D94" s="230">
        <v>4.3</v>
      </c>
      <c r="E94" s="230">
        <v>2.9</v>
      </c>
      <c r="F94" s="230">
        <v>2.8</v>
      </c>
      <c r="G94" s="230">
        <v>2.8</v>
      </c>
    </row>
    <row r="95" spans="1:7" ht="13">
      <c r="A95" s="53"/>
      <c r="B95" s="236"/>
      <c r="C95" s="44"/>
      <c r="D95" s="44"/>
      <c r="E95" s="44"/>
      <c r="F95" s="44"/>
      <c r="G95" s="44"/>
    </row>
    <row r="96" spans="1:7">
      <c r="A96" s="53"/>
      <c r="B96" s="326" t="s">
        <v>165</v>
      </c>
      <c r="C96" s="339"/>
      <c r="D96" s="339"/>
      <c r="E96" s="339"/>
      <c r="F96" s="339"/>
      <c r="G96" s="339"/>
    </row>
    <row r="97" spans="1:7">
      <c r="A97" s="53"/>
      <c r="B97" s="327" t="s">
        <v>154</v>
      </c>
      <c r="C97" s="328">
        <v>0.5</v>
      </c>
      <c r="D97" s="328">
        <v>1.4</v>
      </c>
      <c r="E97" s="328">
        <v>2.5</v>
      </c>
      <c r="F97" s="328">
        <v>2.2999999999999998</v>
      </c>
      <c r="G97" s="328">
        <v>2</v>
      </c>
    </row>
    <row r="98" spans="1:7">
      <c r="A98" s="53"/>
      <c r="B98" s="44" t="s">
        <v>155</v>
      </c>
      <c r="C98" s="230">
        <v>4.2</v>
      </c>
      <c r="D98" s="230">
        <v>4.3</v>
      </c>
      <c r="E98" s="230">
        <v>4.0999999999999996</v>
      </c>
      <c r="F98" s="230">
        <v>4.2</v>
      </c>
      <c r="G98" s="230">
        <v>4.3</v>
      </c>
    </row>
    <row r="99" spans="1:7">
      <c r="A99" s="53"/>
      <c r="B99" s="44" t="s">
        <v>156</v>
      </c>
      <c r="C99" s="230">
        <v>-3.3</v>
      </c>
      <c r="D99" s="230">
        <v>1.2</v>
      </c>
      <c r="E99" s="230">
        <v>4.0999999999999996</v>
      </c>
      <c r="F99" s="230">
        <v>3.8</v>
      </c>
      <c r="G99" s="230">
        <v>5.4</v>
      </c>
    </row>
    <row r="100" spans="1:7">
      <c r="A100" s="53"/>
      <c r="B100" s="44" t="s">
        <v>157</v>
      </c>
      <c r="C100" s="230">
        <v>4.7</v>
      </c>
      <c r="D100" s="230">
        <v>4.5999999999999996</v>
      </c>
      <c r="E100" s="230">
        <v>3.4</v>
      </c>
      <c r="F100" s="230">
        <v>3.3</v>
      </c>
      <c r="G100" s="230">
        <v>3</v>
      </c>
    </row>
    <row r="101" spans="1:7">
      <c r="A101" s="53"/>
      <c r="B101" s="44" t="s">
        <v>158</v>
      </c>
      <c r="C101" s="230">
        <v>2.4</v>
      </c>
      <c r="D101" s="230">
        <v>2</v>
      </c>
      <c r="E101" s="230">
        <v>2.4</v>
      </c>
      <c r="F101" s="230">
        <v>2.4</v>
      </c>
      <c r="G101" s="230">
        <v>2.4</v>
      </c>
    </row>
    <row r="102" spans="1:7">
      <c r="A102" s="53"/>
      <c r="B102" s="44" t="s">
        <v>159</v>
      </c>
      <c r="C102" s="230">
        <v>3.7</v>
      </c>
      <c r="D102" s="230">
        <v>3.9</v>
      </c>
      <c r="E102" s="230">
        <v>3.9</v>
      </c>
      <c r="F102" s="230">
        <v>4</v>
      </c>
      <c r="G102" s="230">
        <v>4</v>
      </c>
    </row>
    <row r="103" spans="1:7">
      <c r="A103" s="53"/>
      <c r="B103" s="44" t="s">
        <v>160</v>
      </c>
      <c r="C103" s="230">
        <v>5.4</v>
      </c>
      <c r="D103" s="230">
        <v>4.7</v>
      </c>
      <c r="E103" s="230">
        <v>3.7</v>
      </c>
      <c r="F103" s="230">
        <v>3.9</v>
      </c>
      <c r="G103" s="230">
        <v>3.9</v>
      </c>
    </row>
    <row r="104" spans="1:7">
      <c r="A104" s="53"/>
      <c r="B104" s="44" t="s">
        <v>161</v>
      </c>
      <c r="C104" s="230">
        <v>5.0999999999999996</v>
      </c>
      <c r="D104" s="230">
        <v>4.7</v>
      </c>
      <c r="E104" s="230">
        <v>3.5</v>
      </c>
      <c r="F104" s="230">
        <v>3.3</v>
      </c>
      <c r="G104" s="230">
        <v>3.3</v>
      </c>
    </row>
    <row r="105" spans="1:7" ht="13">
      <c r="A105" s="53"/>
      <c r="B105" s="236"/>
      <c r="C105" s="44"/>
      <c r="D105" s="44"/>
      <c r="E105" s="44"/>
      <c r="F105" s="44"/>
      <c r="G105" s="44"/>
    </row>
    <row r="106" spans="1:7" ht="15.5">
      <c r="A106" s="53"/>
      <c r="B106" s="317" t="s">
        <v>166</v>
      </c>
      <c r="C106" s="44"/>
      <c r="D106" s="44"/>
      <c r="E106" s="44"/>
      <c r="F106" s="44"/>
      <c r="G106" s="44"/>
    </row>
    <row r="107" spans="1:7">
      <c r="A107" s="53"/>
      <c r="B107" s="165"/>
      <c r="C107" s="10" t="s">
        <v>164</v>
      </c>
      <c r="D107" s="10" t="s">
        <v>165</v>
      </c>
      <c r="E107" s="10" t="s">
        <v>153</v>
      </c>
      <c r="F107" s="10" t="s">
        <v>163</v>
      </c>
      <c r="G107" s="10" t="s">
        <v>162</v>
      </c>
    </row>
    <row r="108" spans="1:7">
      <c r="A108" s="53"/>
      <c r="C108" s="329" t="s">
        <v>7</v>
      </c>
      <c r="D108" s="329" t="s">
        <v>7</v>
      </c>
      <c r="E108" s="329" t="s">
        <v>7</v>
      </c>
      <c r="F108" s="329" t="s">
        <v>7</v>
      </c>
      <c r="G108" s="329" t="s">
        <v>7</v>
      </c>
    </row>
    <row r="109" spans="1:7">
      <c r="A109" s="53"/>
      <c r="B109" s="330" t="s">
        <v>80</v>
      </c>
      <c r="C109" s="263"/>
      <c r="D109" s="263"/>
      <c r="E109" s="263"/>
      <c r="F109" s="263"/>
      <c r="G109" s="263"/>
    </row>
    <row r="110" spans="1:7">
      <c r="A110" s="53"/>
      <c r="B110" s="321" t="s">
        <v>166</v>
      </c>
      <c r="C110" s="331">
        <v>17.399999999999999</v>
      </c>
      <c r="D110" s="332">
        <v>26.8</v>
      </c>
      <c r="E110" s="332">
        <v>32.5</v>
      </c>
      <c r="F110" s="332">
        <v>14.7</v>
      </c>
      <c r="G110" s="332">
        <v>8.6</v>
      </c>
    </row>
    <row r="111" spans="1:7">
      <c r="A111" s="53"/>
      <c r="B111" s="330" t="s">
        <v>94</v>
      </c>
      <c r="C111" s="263"/>
      <c r="D111" s="263"/>
      <c r="E111" s="263"/>
      <c r="F111" s="263"/>
      <c r="G111" s="263"/>
    </row>
    <row r="112" spans="1:7">
      <c r="A112" s="53"/>
      <c r="B112" s="321" t="s">
        <v>166</v>
      </c>
      <c r="C112" s="325">
        <v>13.8</v>
      </c>
      <c r="D112" s="325">
        <v>24.7</v>
      </c>
      <c r="E112" s="325">
        <v>32.4</v>
      </c>
      <c r="F112" s="333">
        <v>18.3</v>
      </c>
      <c r="G112" s="333">
        <v>10.8</v>
      </c>
    </row>
    <row r="113" spans="1:7">
      <c r="A113" s="53"/>
      <c r="B113" s="44"/>
    </row>
    <row r="114" spans="1:7">
      <c r="A114" s="53"/>
      <c r="B114" s="53"/>
      <c r="C114" s="53"/>
      <c r="D114" s="53"/>
      <c r="E114" s="53"/>
      <c r="F114" s="53"/>
      <c r="G114" s="53"/>
    </row>
    <row r="115" spans="1:7" ht="15.5">
      <c r="B115" s="1444" t="s">
        <v>167</v>
      </c>
      <c r="C115" s="1444"/>
      <c r="D115" s="1444"/>
      <c r="E115" s="236"/>
      <c r="F115" s="236"/>
      <c r="G115" s="236"/>
    </row>
    <row r="116" spans="1:7" ht="13">
      <c r="B116" s="340"/>
      <c r="C116" s="10" t="s">
        <v>164</v>
      </c>
      <c r="D116" s="10" t="s">
        <v>165</v>
      </c>
      <c r="E116" s="10" t="s">
        <v>153</v>
      </c>
      <c r="F116" s="10" t="s">
        <v>163</v>
      </c>
      <c r="G116" s="10" t="s">
        <v>162</v>
      </c>
    </row>
    <row r="117" spans="1:7">
      <c r="B117" s="334" t="s">
        <v>56</v>
      </c>
      <c r="C117" s="278" t="s">
        <v>7</v>
      </c>
      <c r="D117" s="278" t="s">
        <v>7</v>
      </c>
      <c r="E117" s="278" t="s">
        <v>7</v>
      </c>
      <c r="F117" s="278" t="s">
        <v>7</v>
      </c>
      <c r="G117" s="278" t="s">
        <v>7</v>
      </c>
    </row>
    <row r="118" spans="1:7">
      <c r="B118" s="279" t="s">
        <v>154</v>
      </c>
      <c r="C118" s="281">
        <v>15</v>
      </c>
      <c r="D118" s="281">
        <v>11.6</v>
      </c>
      <c r="E118" s="281">
        <v>1.4</v>
      </c>
      <c r="F118" s="281">
        <v>0.2</v>
      </c>
      <c r="G118" s="281">
        <v>-2.9</v>
      </c>
    </row>
    <row r="119" spans="1:7">
      <c r="B119" s="282" t="s">
        <v>155</v>
      </c>
      <c r="C119" s="335">
        <v>3.4</v>
      </c>
      <c r="D119" s="335">
        <v>3.9</v>
      </c>
      <c r="E119" s="335">
        <v>4.4000000000000004</v>
      </c>
      <c r="F119" s="335">
        <v>6.5</v>
      </c>
      <c r="G119" s="335">
        <v>8.4</v>
      </c>
    </row>
    <row r="120" spans="1:7">
      <c r="B120" s="282" t="s">
        <v>156</v>
      </c>
      <c r="C120" s="335">
        <v>36.299999999999997</v>
      </c>
      <c r="D120" s="335">
        <v>25.9</v>
      </c>
      <c r="E120" s="335">
        <v>3</v>
      </c>
      <c r="F120" s="335">
        <v>-11.3</v>
      </c>
      <c r="G120" s="335">
        <v>-26.8</v>
      </c>
    </row>
    <row r="121" spans="1:7">
      <c r="B121" s="282" t="s">
        <v>157</v>
      </c>
      <c r="C121" s="335">
        <v>2.8</v>
      </c>
      <c r="D121" s="335">
        <v>3.3</v>
      </c>
      <c r="E121" s="335">
        <v>4.2</v>
      </c>
      <c r="F121" s="335">
        <v>5.3</v>
      </c>
      <c r="G121" s="335">
        <v>5.3</v>
      </c>
    </row>
    <row r="122" spans="1:7">
      <c r="B122" s="282" t="s">
        <v>158</v>
      </c>
      <c r="C122" s="335">
        <v>14.9</v>
      </c>
      <c r="D122" s="335">
        <v>12.8</v>
      </c>
      <c r="E122" s="335">
        <v>2.2000000000000002</v>
      </c>
      <c r="F122" s="335">
        <v>0.4</v>
      </c>
      <c r="G122" s="335">
        <v>-2.1</v>
      </c>
    </row>
    <row r="123" spans="1:7">
      <c r="B123" s="282" t="s">
        <v>159</v>
      </c>
      <c r="C123" s="335">
        <v>3.5</v>
      </c>
      <c r="D123" s="335">
        <v>3.8</v>
      </c>
      <c r="E123" s="335">
        <v>4.2</v>
      </c>
      <c r="F123" s="335">
        <v>5.9</v>
      </c>
      <c r="G123" s="335">
        <v>7.5</v>
      </c>
    </row>
    <row r="124" spans="1:7">
      <c r="B124" s="282" t="s">
        <v>160</v>
      </c>
      <c r="C124" s="335">
        <v>30.1</v>
      </c>
      <c r="D124" s="335">
        <v>24.4</v>
      </c>
      <c r="E124" s="335">
        <v>3.5</v>
      </c>
      <c r="F124" s="335">
        <v>1.1000000000000001</v>
      </c>
      <c r="G124" s="335">
        <v>-4</v>
      </c>
    </row>
    <row r="125" spans="1:7" ht="15.75" customHeight="1">
      <c r="B125" s="282" t="s">
        <v>161</v>
      </c>
      <c r="C125" s="335">
        <v>2.8</v>
      </c>
      <c r="D125" s="335">
        <v>3.3</v>
      </c>
      <c r="E125" s="335">
        <v>4.2</v>
      </c>
      <c r="F125" s="335">
        <v>5.3</v>
      </c>
      <c r="G125" s="335">
        <v>5.3</v>
      </c>
    </row>
    <row r="126" spans="1:7">
      <c r="B126" s="341"/>
      <c r="C126" s="312"/>
      <c r="D126" s="312"/>
      <c r="E126" s="312"/>
      <c r="F126" s="312"/>
      <c r="G126" s="312"/>
    </row>
    <row r="127" spans="1:7">
      <c r="B127" s="336">
        <v>45291</v>
      </c>
      <c r="C127" s="278" t="s">
        <v>7</v>
      </c>
      <c r="D127" s="278" t="s">
        <v>7</v>
      </c>
      <c r="E127" s="278" t="s">
        <v>7</v>
      </c>
      <c r="F127" s="278" t="s">
        <v>7</v>
      </c>
      <c r="G127" s="278" t="s">
        <v>7</v>
      </c>
    </row>
    <row r="128" spans="1:7">
      <c r="B128" s="279" t="s">
        <v>154</v>
      </c>
      <c r="C128" s="337">
        <v>13.4</v>
      </c>
      <c r="D128" s="337">
        <v>9.6</v>
      </c>
      <c r="E128" s="337">
        <v>1.1000000000000001</v>
      </c>
      <c r="F128" s="337">
        <v>-1.3</v>
      </c>
      <c r="G128" s="337">
        <v>-4.0999999999999996</v>
      </c>
    </row>
    <row r="129" spans="2:7">
      <c r="B129" s="282" t="s">
        <v>155</v>
      </c>
      <c r="C129" s="338">
        <v>3.5</v>
      </c>
      <c r="D129" s="338">
        <v>3.9</v>
      </c>
      <c r="E129" s="338">
        <v>4.7</v>
      </c>
      <c r="F129" s="338">
        <v>6.5</v>
      </c>
      <c r="G129" s="338">
        <v>8.3000000000000007</v>
      </c>
    </row>
    <row r="130" spans="2:7">
      <c r="B130" s="282" t="s">
        <v>156</v>
      </c>
      <c r="C130" s="338">
        <v>23.8</v>
      </c>
      <c r="D130" s="338">
        <v>11.5</v>
      </c>
      <c r="E130" s="338">
        <v>0.1</v>
      </c>
      <c r="F130" s="338">
        <v>-22.5</v>
      </c>
      <c r="G130" s="338">
        <v>-35</v>
      </c>
    </row>
    <row r="131" spans="2:7">
      <c r="B131" s="282" t="s">
        <v>157</v>
      </c>
      <c r="C131" s="338">
        <v>2.5</v>
      </c>
      <c r="D131" s="338">
        <v>3</v>
      </c>
      <c r="E131" s="338">
        <v>4.2</v>
      </c>
      <c r="F131" s="338">
        <v>6.8</v>
      </c>
      <c r="G131" s="338">
        <v>8.5</v>
      </c>
    </row>
    <row r="132" spans="2:7">
      <c r="B132" s="282" t="s">
        <v>158</v>
      </c>
      <c r="C132" s="338">
        <v>15.1</v>
      </c>
      <c r="D132" s="338">
        <v>12.3</v>
      </c>
      <c r="E132" s="338">
        <v>1.8</v>
      </c>
      <c r="F132" s="338">
        <v>0.6</v>
      </c>
      <c r="G132" s="338">
        <v>-1.7</v>
      </c>
    </row>
    <row r="133" spans="2:7">
      <c r="B133" s="282" t="s">
        <v>159</v>
      </c>
      <c r="C133" s="338">
        <v>3.4</v>
      </c>
      <c r="D133" s="338">
        <v>3.5</v>
      </c>
      <c r="E133" s="338">
        <v>4.2</v>
      </c>
      <c r="F133" s="338">
        <v>5.9</v>
      </c>
      <c r="G133" s="338">
        <v>7.5</v>
      </c>
    </row>
    <row r="134" spans="2:7">
      <c r="B134" s="282" t="s">
        <v>160</v>
      </c>
      <c r="C134" s="338">
        <v>27.4</v>
      </c>
      <c r="D134" s="338">
        <v>23.5</v>
      </c>
      <c r="E134" s="338">
        <v>3.7</v>
      </c>
      <c r="F134" s="338">
        <v>0.4</v>
      </c>
      <c r="G134" s="338">
        <v>-7.6</v>
      </c>
    </row>
    <row r="135" spans="2:7">
      <c r="B135" s="282" t="s">
        <v>161</v>
      </c>
      <c r="C135" s="338">
        <v>2.8</v>
      </c>
      <c r="D135" s="338">
        <v>3.3</v>
      </c>
      <c r="E135" s="338">
        <v>4.3</v>
      </c>
      <c r="F135" s="338">
        <v>6.8</v>
      </c>
      <c r="G135" s="338">
        <v>8.5</v>
      </c>
    </row>
    <row r="136" spans="2:7" ht="13">
      <c r="B136" s="55"/>
      <c r="C136" s="342"/>
      <c r="D136" s="342"/>
      <c r="E136" s="342"/>
      <c r="F136" s="342"/>
      <c r="G136" s="342"/>
    </row>
    <row r="137" spans="2:7" ht="15.5">
      <c r="B137" s="1444" t="s">
        <v>168</v>
      </c>
      <c r="C137" s="1444"/>
      <c r="D137" s="1444"/>
      <c r="E137" s="342"/>
      <c r="F137" s="342"/>
      <c r="G137" s="342"/>
    </row>
    <row r="138" spans="2:7" ht="13">
      <c r="B138" s="340"/>
      <c r="C138" s="10" t="s">
        <v>164</v>
      </c>
      <c r="D138" s="10" t="s">
        <v>165</v>
      </c>
      <c r="E138" s="10" t="s">
        <v>153</v>
      </c>
      <c r="F138" s="10" t="s">
        <v>163</v>
      </c>
      <c r="G138" s="10" t="s">
        <v>162</v>
      </c>
    </row>
    <row r="139" spans="2:7">
      <c r="B139" s="334" t="s">
        <v>56</v>
      </c>
      <c r="C139" s="278" t="s">
        <v>7</v>
      </c>
      <c r="D139" s="278" t="s">
        <v>7</v>
      </c>
      <c r="E139" s="278" t="s">
        <v>7</v>
      </c>
      <c r="F139" s="278" t="s">
        <v>7</v>
      </c>
      <c r="G139" s="278" t="s">
        <v>7</v>
      </c>
    </row>
    <row r="140" spans="2:7">
      <c r="B140" s="279" t="s">
        <v>154</v>
      </c>
      <c r="C140" s="281">
        <v>2.6</v>
      </c>
      <c r="D140" s="281">
        <v>2</v>
      </c>
      <c r="E140" s="281">
        <v>1.4</v>
      </c>
      <c r="F140" s="281">
        <v>0.9</v>
      </c>
      <c r="G140" s="281">
        <v>0.5</v>
      </c>
    </row>
    <row r="141" spans="2:7">
      <c r="B141" s="282" t="s">
        <v>155</v>
      </c>
      <c r="C141" s="335">
        <v>3.7</v>
      </c>
      <c r="D141" s="335">
        <v>4</v>
      </c>
      <c r="E141" s="335">
        <v>4.4000000000000004</v>
      </c>
      <c r="F141" s="335">
        <v>5.3</v>
      </c>
      <c r="G141" s="335">
        <v>6.1</v>
      </c>
    </row>
    <row r="142" spans="2:7">
      <c r="B142" s="282" t="s">
        <v>156</v>
      </c>
      <c r="C142" s="335">
        <v>6.4</v>
      </c>
      <c r="D142" s="335">
        <v>4.7</v>
      </c>
      <c r="E142" s="335">
        <v>3</v>
      </c>
      <c r="F142" s="335">
        <v>0.8</v>
      </c>
      <c r="G142" s="335">
        <v>-1.6</v>
      </c>
    </row>
    <row r="143" spans="2:7">
      <c r="B143" s="282" t="s">
        <v>157</v>
      </c>
      <c r="C143" s="335">
        <v>3.5</v>
      </c>
      <c r="D143" s="335">
        <v>3.9</v>
      </c>
      <c r="E143" s="335">
        <v>4.2</v>
      </c>
      <c r="F143" s="335">
        <v>3.3</v>
      </c>
      <c r="G143" s="335">
        <v>2.4</v>
      </c>
    </row>
    <row r="144" spans="2:7">
      <c r="B144" s="282" t="s">
        <v>158</v>
      </c>
      <c r="C144" s="335">
        <v>2.9</v>
      </c>
      <c r="D144" s="335">
        <v>2.5</v>
      </c>
      <c r="E144" s="335">
        <v>2.2000000000000002</v>
      </c>
      <c r="F144" s="335">
        <v>1.7</v>
      </c>
      <c r="G144" s="335">
        <v>1.2</v>
      </c>
    </row>
    <row r="145" spans="2:7">
      <c r="B145" s="282" t="s">
        <v>159</v>
      </c>
      <c r="C145" s="335">
        <v>3.7</v>
      </c>
      <c r="D145" s="335">
        <v>3.9</v>
      </c>
      <c r="E145" s="335">
        <v>4.2</v>
      </c>
      <c r="F145" s="335">
        <v>5</v>
      </c>
      <c r="G145" s="335">
        <v>5.8</v>
      </c>
    </row>
    <row r="146" spans="2:7">
      <c r="B146" s="282" t="s">
        <v>160</v>
      </c>
      <c r="C146" s="335">
        <v>5.4</v>
      </c>
      <c r="D146" s="335">
        <v>4.5</v>
      </c>
      <c r="E146" s="335">
        <v>3.5</v>
      </c>
      <c r="F146" s="335">
        <v>2.4</v>
      </c>
      <c r="G146" s="335">
        <v>1.2</v>
      </c>
    </row>
    <row r="147" spans="2:7">
      <c r="B147" s="282" t="s">
        <v>161</v>
      </c>
      <c r="C147" s="335">
        <v>3.6</v>
      </c>
      <c r="D147" s="335">
        <v>4</v>
      </c>
      <c r="E147" s="335">
        <v>4.2</v>
      </c>
      <c r="F147" s="335">
        <v>3.2</v>
      </c>
      <c r="G147" s="335">
        <v>2.1</v>
      </c>
    </row>
    <row r="148" spans="2:7" ht="13">
      <c r="B148" s="340"/>
      <c r="C148" s="10"/>
      <c r="D148" s="10"/>
      <c r="E148" s="10"/>
      <c r="F148" s="10"/>
      <c r="G148" s="10"/>
    </row>
    <row r="149" spans="2:7">
      <c r="B149" s="336">
        <v>45291</v>
      </c>
      <c r="C149" s="278" t="s">
        <v>7</v>
      </c>
      <c r="D149" s="278" t="s">
        <v>7</v>
      </c>
      <c r="E149" s="278" t="s">
        <v>7</v>
      </c>
      <c r="F149" s="278" t="s">
        <v>7</v>
      </c>
      <c r="G149" s="278" t="s">
        <v>7</v>
      </c>
    </row>
    <row r="150" spans="2:7">
      <c r="B150" s="279" t="s">
        <v>154</v>
      </c>
      <c r="C150" s="337">
        <v>2.4</v>
      </c>
      <c r="D150" s="337">
        <v>1.7</v>
      </c>
      <c r="E150" s="337">
        <v>1.1000000000000001</v>
      </c>
      <c r="F150" s="337">
        <v>0.6</v>
      </c>
      <c r="G150" s="337">
        <v>0.1</v>
      </c>
    </row>
    <row r="151" spans="2:7">
      <c r="B151" s="282" t="s">
        <v>155</v>
      </c>
      <c r="C151" s="338">
        <v>3.7</v>
      </c>
      <c r="D151" s="338">
        <v>4.2</v>
      </c>
      <c r="E151" s="338">
        <v>4.7</v>
      </c>
      <c r="F151" s="338">
        <v>5.2</v>
      </c>
      <c r="G151" s="338">
        <v>5.8</v>
      </c>
    </row>
    <row r="152" spans="2:7">
      <c r="B152" s="282" t="s">
        <v>156</v>
      </c>
      <c r="C152" s="338">
        <v>4.4000000000000004</v>
      </c>
      <c r="D152" s="338">
        <v>2.2000000000000002</v>
      </c>
      <c r="E152" s="338">
        <v>0.1</v>
      </c>
      <c r="F152" s="338">
        <v>-1.7</v>
      </c>
      <c r="G152" s="338">
        <v>-3.5</v>
      </c>
    </row>
    <row r="153" spans="2:7">
      <c r="B153" s="282" t="s">
        <v>157</v>
      </c>
      <c r="C153" s="338">
        <v>3.3</v>
      </c>
      <c r="D153" s="338">
        <v>3.8</v>
      </c>
      <c r="E153" s="338">
        <v>4.2</v>
      </c>
      <c r="F153" s="338">
        <v>3.6</v>
      </c>
      <c r="G153" s="338">
        <v>2.9</v>
      </c>
    </row>
    <row r="154" spans="2:7">
      <c r="B154" s="282" t="s">
        <v>158</v>
      </c>
      <c r="C154" s="338">
        <v>2.8</v>
      </c>
      <c r="D154" s="338">
        <v>2.2999999999999998</v>
      </c>
      <c r="E154" s="338">
        <v>1.8</v>
      </c>
      <c r="F154" s="338">
        <v>1.4</v>
      </c>
      <c r="G154" s="338">
        <v>0.9</v>
      </c>
    </row>
    <row r="155" spans="2:7">
      <c r="B155" s="282" t="s">
        <v>159</v>
      </c>
      <c r="C155" s="338">
        <v>3.6</v>
      </c>
      <c r="D155" s="338">
        <v>3.9</v>
      </c>
      <c r="E155" s="338">
        <v>4.2</v>
      </c>
      <c r="F155" s="338">
        <v>4.8</v>
      </c>
      <c r="G155" s="338">
        <v>5.4</v>
      </c>
    </row>
    <row r="156" spans="2:7">
      <c r="B156" s="282" t="s">
        <v>160</v>
      </c>
      <c r="C156" s="338">
        <v>5</v>
      </c>
      <c r="D156" s="338">
        <v>4.3</v>
      </c>
      <c r="E156" s="338">
        <v>3.7</v>
      </c>
      <c r="F156" s="338">
        <v>2.4</v>
      </c>
      <c r="G156" s="338">
        <v>1.2</v>
      </c>
    </row>
    <row r="157" spans="2:7">
      <c r="B157" s="282" t="s">
        <v>161</v>
      </c>
      <c r="C157" s="338">
        <v>3.6</v>
      </c>
      <c r="D157" s="338">
        <v>4</v>
      </c>
      <c r="E157" s="338">
        <v>4.3</v>
      </c>
      <c r="F157" s="338">
        <v>3.9</v>
      </c>
      <c r="G157" s="338">
        <v>3.2</v>
      </c>
    </row>
  </sheetData>
  <mergeCells count="3">
    <mergeCell ref="B2:F2"/>
    <mergeCell ref="B115:D115"/>
    <mergeCell ref="B137:D137"/>
  </mergeCells>
  <pageMargins left="0.75" right="0.75" top="1" bottom="1" header="0.5" footer="0.5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H131"/>
  <sheetViews>
    <sheetView showGridLines="0" showRuler="0" workbookViewId="0"/>
  </sheetViews>
  <sheetFormatPr defaultColWidth="13.1796875" defaultRowHeight="12.5"/>
  <cols>
    <col min="2" max="2" width="39.1796875" customWidth="1"/>
    <col min="3" max="8" width="14.81640625" customWidth="1"/>
  </cols>
  <sheetData>
    <row r="1" spans="2:8" ht="19.149999999999999" customHeight="1"/>
    <row r="2" spans="2:8" ht="19.149999999999999" customHeight="1">
      <c r="B2" s="1445" t="s">
        <v>169</v>
      </c>
      <c r="C2" s="1445"/>
      <c r="D2" s="1445"/>
      <c r="E2" s="1445"/>
      <c r="F2" s="367"/>
      <c r="G2" s="367"/>
      <c r="H2" s="367"/>
    </row>
    <row r="3" spans="2:8" ht="19.149999999999999" customHeight="1">
      <c r="B3" s="368"/>
      <c r="C3" s="368"/>
      <c r="D3" s="368"/>
      <c r="E3" s="368"/>
      <c r="F3" s="367"/>
      <c r="G3" s="367"/>
      <c r="H3" s="367"/>
    </row>
    <row r="4" spans="2:8" ht="19.149999999999999" customHeight="1">
      <c r="B4" s="369"/>
      <c r="C4" s="1420" t="s">
        <v>170</v>
      </c>
      <c r="D4" s="1420"/>
      <c r="E4" s="1420"/>
      <c r="F4" s="1420"/>
      <c r="G4" s="1420"/>
      <c r="H4" s="1420"/>
    </row>
    <row r="5" spans="2:8" ht="13.4" customHeight="1">
      <c r="B5" s="343" t="s">
        <v>80</v>
      </c>
      <c r="C5" s="344" t="s">
        <v>171</v>
      </c>
      <c r="D5" s="344" t="s">
        <v>164</v>
      </c>
      <c r="E5" s="344" t="s">
        <v>165</v>
      </c>
      <c r="F5" s="344" t="s">
        <v>153</v>
      </c>
      <c r="G5" s="344" t="s">
        <v>163</v>
      </c>
      <c r="H5" s="344" t="s">
        <v>162</v>
      </c>
    </row>
    <row r="6" spans="2:8" ht="13.4" customHeight="1">
      <c r="B6" s="345" t="s">
        <v>172</v>
      </c>
      <c r="C6" s="346"/>
      <c r="D6" s="346"/>
      <c r="E6" s="346"/>
      <c r="F6" s="346"/>
      <c r="G6" s="346"/>
      <c r="H6" s="346"/>
    </row>
    <row r="7" spans="2:8" ht="13.4" customHeight="1">
      <c r="B7" s="347" t="s">
        <v>81</v>
      </c>
      <c r="C7" s="348">
        <v>139086</v>
      </c>
      <c r="D7" s="348">
        <v>140828</v>
      </c>
      <c r="E7" s="348">
        <v>140079</v>
      </c>
      <c r="F7" s="348">
        <v>139188</v>
      </c>
      <c r="G7" s="348">
        <v>136671</v>
      </c>
      <c r="H7" s="348">
        <v>134861</v>
      </c>
    </row>
    <row r="8" spans="2:8" ht="13.4" customHeight="1">
      <c r="B8" s="347" t="s">
        <v>82</v>
      </c>
      <c r="C8" s="348">
        <v>63937</v>
      </c>
      <c r="D8" s="348">
        <v>63821</v>
      </c>
      <c r="E8" s="348">
        <v>63859</v>
      </c>
      <c r="F8" s="348">
        <v>63894</v>
      </c>
      <c r="G8" s="348">
        <v>63980</v>
      </c>
      <c r="H8" s="348">
        <v>63975</v>
      </c>
    </row>
    <row r="9" spans="2:8" ht="13.4" customHeight="1">
      <c r="B9" s="347" t="s">
        <v>83</v>
      </c>
      <c r="C9" s="348">
        <v>7952</v>
      </c>
      <c r="D9" s="348">
        <v>8074</v>
      </c>
      <c r="E9" s="348">
        <v>8025</v>
      </c>
      <c r="F9" s="348">
        <v>7968</v>
      </c>
      <c r="G9" s="348">
        <v>7804</v>
      </c>
      <c r="H9" s="348">
        <v>7614</v>
      </c>
    </row>
    <row r="10" spans="2:8" ht="13.4" customHeight="1">
      <c r="B10" s="349" t="s">
        <v>84</v>
      </c>
      <c r="C10" s="350">
        <v>213905</v>
      </c>
      <c r="D10" s="350">
        <v>216064</v>
      </c>
      <c r="E10" s="350">
        <v>215215</v>
      </c>
      <c r="F10" s="350">
        <v>214293</v>
      </c>
      <c r="G10" s="350">
        <v>212007</v>
      </c>
      <c r="H10" s="350">
        <v>207062</v>
      </c>
    </row>
    <row r="11" spans="2:8" ht="13.4" customHeight="1">
      <c r="B11" s="345" t="s">
        <v>173</v>
      </c>
      <c r="C11" s="351"/>
      <c r="D11" s="351"/>
      <c r="E11" s="351"/>
      <c r="F11" s="351"/>
      <c r="G11" s="351"/>
      <c r="H11" s="351"/>
    </row>
    <row r="12" spans="2:8" ht="13.4" customHeight="1">
      <c r="B12" s="347" t="s">
        <v>81</v>
      </c>
      <c r="C12" s="348">
        <v>1</v>
      </c>
      <c r="D12" s="348">
        <v>0</v>
      </c>
      <c r="E12" s="348">
        <v>1</v>
      </c>
      <c r="F12" s="348">
        <v>1</v>
      </c>
      <c r="G12" s="348">
        <v>3</v>
      </c>
      <c r="H12" s="348">
        <v>6</v>
      </c>
    </row>
    <row r="13" spans="2:8" ht="13.4" customHeight="1">
      <c r="B13" s="347" t="s">
        <v>82</v>
      </c>
      <c r="C13" s="348">
        <v>535</v>
      </c>
      <c r="D13" s="348">
        <v>512</v>
      </c>
      <c r="E13" s="348">
        <v>523</v>
      </c>
      <c r="F13" s="348">
        <v>534</v>
      </c>
      <c r="G13" s="348">
        <v>560</v>
      </c>
      <c r="H13" s="348">
        <v>586</v>
      </c>
    </row>
    <row r="14" spans="2:8" ht="13.4" customHeight="1">
      <c r="B14" s="347" t="s">
        <v>83</v>
      </c>
      <c r="C14" s="348">
        <v>34</v>
      </c>
      <c r="D14" s="348">
        <v>32</v>
      </c>
      <c r="E14" s="348">
        <v>32</v>
      </c>
      <c r="F14" s="348">
        <v>33</v>
      </c>
      <c r="G14" s="348">
        <v>36</v>
      </c>
      <c r="H14" s="348">
        <v>40</v>
      </c>
    </row>
    <row r="15" spans="2:8" ht="13.4" customHeight="1">
      <c r="B15" s="352" t="s">
        <v>84</v>
      </c>
      <c r="C15" s="350">
        <v>270</v>
      </c>
      <c r="D15" s="350">
        <v>235</v>
      </c>
      <c r="E15" s="350">
        <v>247</v>
      </c>
      <c r="F15" s="350">
        <v>258</v>
      </c>
      <c r="G15" s="350">
        <v>311</v>
      </c>
      <c r="H15" s="350">
        <v>363</v>
      </c>
    </row>
    <row r="16" spans="2:8" ht="13.4" customHeight="1">
      <c r="B16" s="345" t="s">
        <v>174</v>
      </c>
      <c r="C16" s="351"/>
      <c r="D16" s="351"/>
      <c r="E16" s="351"/>
      <c r="F16" s="351"/>
      <c r="G16" s="351"/>
      <c r="H16" s="351"/>
    </row>
    <row r="17" spans="2:8" ht="13.4" customHeight="1">
      <c r="B17" s="347" t="s">
        <v>81</v>
      </c>
      <c r="C17" s="348">
        <v>0</v>
      </c>
      <c r="D17" s="353">
        <v>0</v>
      </c>
      <c r="E17" s="353">
        <v>0</v>
      </c>
      <c r="F17" s="353">
        <v>0</v>
      </c>
      <c r="G17" s="353">
        <v>0</v>
      </c>
      <c r="H17" s="353">
        <v>0</v>
      </c>
    </row>
    <row r="18" spans="2:8" ht="13.4" customHeight="1">
      <c r="B18" s="347" t="s">
        <v>82</v>
      </c>
      <c r="C18" s="353">
        <v>0.8</v>
      </c>
      <c r="D18" s="353">
        <v>0.8</v>
      </c>
      <c r="E18" s="353">
        <v>0.8</v>
      </c>
      <c r="F18" s="353">
        <v>0.8</v>
      </c>
      <c r="G18" s="353">
        <v>0.9</v>
      </c>
      <c r="H18" s="353">
        <v>0.9</v>
      </c>
    </row>
    <row r="19" spans="2:8" ht="13.4" customHeight="1">
      <c r="B19" s="347" t="s">
        <v>83</v>
      </c>
      <c r="C19" s="353">
        <v>0.4</v>
      </c>
      <c r="D19" s="353">
        <v>0.4</v>
      </c>
      <c r="E19" s="353">
        <v>0.4</v>
      </c>
      <c r="F19" s="353">
        <v>0.4</v>
      </c>
      <c r="G19" s="353">
        <v>0.5</v>
      </c>
      <c r="H19" s="353">
        <v>0.5</v>
      </c>
    </row>
    <row r="20" spans="2:8" ht="13.4" customHeight="1">
      <c r="B20" s="352" t="s">
        <v>84</v>
      </c>
      <c r="C20" s="354">
        <v>0.1</v>
      </c>
      <c r="D20" s="354">
        <v>0.1</v>
      </c>
      <c r="E20" s="354">
        <v>0.1</v>
      </c>
      <c r="F20" s="354">
        <v>0.1</v>
      </c>
      <c r="G20" s="354">
        <v>0.1</v>
      </c>
      <c r="H20" s="354">
        <v>0.2</v>
      </c>
    </row>
    <row r="21" spans="2:8" ht="13.4" customHeight="1">
      <c r="B21" s="345" t="s">
        <v>175</v>
      </c>
      <c r="C21" s="351"/>
      <c r="D21" s="351"/>
      <c r="E21" s="351"/>
      <c r="F21" s="351"/>
      <c r="G21" s="351"/>
      <c r="H21" s="351"/>
    </row>
    <row r="22" spans="2:8" ht="13.4" customHeight="1">
      <c r="B22" s="347" t="s">
        <v>81</v>
      </c>
      <c r="C22" s="348">
        <v>20401</v>
      </c>
      <c r="D22" s="348">
        <v>18178</v>
      </c>
      <c r="E22" s="348">
        <v>19072</v>
      </c>
      <c r="F22" s="348">
        <v>20134</v>
      </c>
      <c r="G22" s="348">
        <v>23359</v>
      </c>
      <c r="H22" s="348">
        <v>26339</v>
      </c>
    </row>
    <row r="23" spans="2:8" ht="13.4" customHeight="1">
      <c r="B23" s="347" t="s">
        <v>82</v>
      </c>
      <c r="C23" s="348">
        <v>6904</v>
      </c>
      <c r="D23" s="348">
        <v>6747</v>
      </c>
      <c r="E23" s="348">
        <v>6817</v>
      </c>
      <c r="F23" s="348">
        <v>6889</v>
      </c>
      <c r="G23" s="348">
        <v>7052</v>
      </c>
      <c r="H23" s="348">
        <v>7310</v>
      </c>
    </row>
    <row r="24" spans="2:8" ht="13.4" customHeight="1">
      <c r="B24" s="347" t="s">
        <v>83</v>
      </c>
      <c r="C24" s="348">
        <v>1232</v>
      </c>
      <c r="D24" s="348">
        <v>1110</v>
      </c>
      <c r="E24" s="348">
        <v>1159</v>
      </c>
      <c r="F24" s="348">
        <v>1215</v>
      </c>
      <c r="G24" s="348">
        <v>1380</v>
      </c>
      <c r="H24" s="348">
        <v>1570</v>
      </c>
    </row>
    <row r="25" spans="2:8" ht="13.4" customHeight="1">
      <c r="B25" s="352" t="s">
        <v>84</v>
      </c>
      <c r="C25" s="350">
        <v>21197</v>
      </c>
      <c r="D25" s="350">
        <v>18889</v>
      </c>
      <c r="E25" s="350">
        <v>19793</v>
      </c>
      <c r="F25" s="350">
        <v>20827</v>
      </c>
      <c r="G25" s="350">
        <v>23238</v>
      </c>
      <c r="H25" s="350">
        <v>28340</v>
      </c>
    </row>
    <row r="26" spans="2:8" ht="13.4" customHeight="1">
      <c r="B26" s="345" t="s">
        <v>176</v>
      </c>
      <c r="C26" s="351"/>
      <c r="D26" s="351"/>
      <c r="E26" s="351"/>
      <c r="F26" s="351"/>
      <c r="G26" s="351"/>
      <c r="H26" s="351"/>
    </row>
    <row r="27" spans="2:8" ht="13.4" customHeight="1">
      <c r="B27" s="347" t="s">
        <v>81</v>
      </c>
      <c r="C27" s="348">
        <v>4</v>
      </c>
      <c r="D27" s="348">
        <v>1</v>
      </c>
      <c r="E27" s="348">
        <v>2</v>
      </c>
      <c r="F27" s="348">
        <v>3</v>
      </c>
      <c r="G27" s="348">
        <v>8</v>
      </c>
      <c r="H27" s="348">
        <v>16</v>
      </c>
    </row>
    <row r="28" spans="2:8" ht="13.4" customHeight="1">
      <c r="B28" s="347" t="s">
        <v>82</v>
      </c>
      <c r="C28" s="348">
        <v>1473</v>
      </c>
      <c r="D28" s="348">
        <v>1387</v>
      </c>
      <c r="E28" s="348">
        <v>1422</v>
      </c>
      <c r="F28" s="348">
        <v>1459</v>
      </c>
      <c r="G28" s="348">
        <v>1567</v>
      </c>
      <c r="H28" s="348">
        <v>1714</v>
      </c>
    </row>
    <row r="29" spans="2:8" ht="13.4" customHeight="1">
      <c r="B29" s="347" t="s">
        <v>83</v>
      </c>
      <c r="C29" s="348">
        <v>81</v>
      </c>
      <c r="D29" s="348">
        <v>68</v>
      </c>
      <c r="E29" s="348">
        <v>72</v>
      </c>
      <c r="F29" s="348">
        <v>77</v>
      </c>
      <c r="G29" s="348">
        <v>101</v>
      </c>
      <c r="H29" s="348">
        <v>134</v>
      </c>
    </row>
    <row r="30" spans="2:8" ht="13.4" customHeight="1">
      <c r="B30" s="349" t="s">
        <v>84</v>
      </c>
      <c r="C30" s="350">
        <v>532</v>
      </c>
      <c r="D30" s="350">
        <v>424</v>
      </c>
      <c r="E30" s="350">
        <v>461</v>
      </c>
      <c r="F30" s="350">
        <v>505</v>
      </c>
      <c r="G30" s="350">
        <v>655</v>
      </c>
      <c r="H30" s="350">
        <v>932</v>
      </c>
    </row>
    <row r="31" spans="2:8" ht="13.4" customHeight="1">
      <c r="B31" s="345" t="s">
        <v>177</v>
      </c>
      <c r="C31" s="351"/>
      <c r="D31" s="351"/>
      <c r="E31" s="351"/>
      <c r="F31" s="351"/>
      <c r="G31" s="351"/>
      <c r="H31" s="351"/>
    </row>
    <row r="32" spans="2:8" ht="13.4" customHeight="1">
      <c r="B32" s="347" t="s">
        <v>81</v>
      </c>
      <c r="C32" s="353">
        <v>0</v>
      </c>
      <c r="D32" s="353">
        <v>0</v>
      </c>
      <c r="E32" s="353">
        <v>0</v>
      </c>
      <c r="F32" s="353">
        <v>0</v>
      </c>
      <c r="G32" s="353">
        <v>0</v>
      </c>
      <c r="H32" s="353">
        <v>0.1</v>
      </c>
    </row>
    <row r="33" spans="2:8" ht="13.4" customHeight="1">
      <c r="B33" s="347" t="s">
        <v>82</v>
      </c>
      <c r="C33" s="353">
        <v>21.3</v>
      </c>
      <c r="D33" s="353">
        <v>20.6</v>
      </c>
      <c r="E33" s="353">
        <v>20.9</v>
      </c>
      <c r="F33" s="353">
        <v>21.2</v>
      </c>
      <c r="G33" s="353">
        <v>22.2</v>
      </c>
      <c r="H33" s="353">
        <v>23.4</v>
      </c>
    </row>
    <row r="34" spans="2:8" ht="13.4" customHeight="1">
      <c r="B34" s="347" t="s">
        <v>83</v>
      </c>
      <c r="C34" s="353">
        <v>6.6</v>
      </c>
      <c r="D34" s="353">
        <v>6.1</v>
      </c>
      <c r="E34" s="353">
        <v>6.2</v>
      </c>
      <c r="F34" s="353">
        <v>6.3</v>
      </c>
      <c r="G34" s="353">
        <v>7.3</v>
      </c>
      <c r="H34" s="353">
        <v>8.5</v>
      </c>
    </row>
    <row r="35" spans="2:8" ht="13.4" customHeight="1">
      <c r="B35" s="349" t="s">
        <v>84</v>
      </c>
      <c r="C35" s="354">
        <v>2.5</v>
      </c>
      <c r="D35" s="354">
        <v>2.2000000000000002</v>
      </c>
      <c r="E35" s="354">
        <v>2.2999999999999998</v>
      </c>
      <c r="F35" s="354">
        <v>2.4</v>
      </c>
      <c r="G35" s="354">
        <v>2.8</v>
      </c>
      <c r="H35" s="354">
        <v>3.3</v>
      </c>
    </row>
    <row r="36" spans="2:8" ht="13.4" customHeight="1">
      <c r="B36" s="345" t="s">
        <v>178</v>
      </c>
      <c r="C36" s="351"/>
      <c r="D36" s="351"/>
      <c r="E36" s="351"/>
      <c r="F36" s="351"/>
      <c r="G36" s="351"/>
      <c r="H36" s="351"/>
    </row>
    <row r="37" spans="2:8" ht="13.4" customHeight="1">
      <c r="B37" s="347" t="s">
        <v>81</v>
      </c>
      <c r="C37" s="348">
        <v>1062</v>
      </c>
      <c r="D37" s="348">
        <v>1062</v>
      </c>
      <c r="E37" s="348">
        <v>1062</v>
      </c>
      <c r="F37" s="348">
        <v>1062</v>
      </c>
      <c r="G37" s="348">
        <v>1062</v>
      </c>
      <c r="H37" s="348">
        <v>1062</v>
      </c>
    </row>
    <row r="38" spans="2:8" ht="13.4" customHeight="1">
      <c r="B38" s="347" t="s">
        <v>82</v>
      </c>
      <c r="C38" s="348">
        <v>2197</v>
      </c>
      <c r="D38" s="348">
        <v>2197</v>
      </c>
      <c r="E38" s="348">
        <v>2197</v>
      </c>
      <c r="F38" s="348">
        <v>2197</v>
      </c>
      <c r="G38" s="348">
        <v>2197</v>
      </c>
      <c r="H38" s="348">
        <v>2197</v>
      </c>
    </row>
    <row r="39" spans="2:8" ht="13.4" customHeight="1">
      <c r="B39" s="347" t="s">
        <v>83</v>
      </c>
      <c r="C39" s="348">
        <v>158</v>
      </c>
      <c r="D39" s="348">
        <v>158</v>
      </c>
      <c r="E39" s="348">
        <v>158</v>
      </c>
      <c r="F39" s="348">
        <v>158</v>
      </c>
      <c r="G39" s="348">
        <v>158</v>
      </c>
      <c r="H39" s="348">
        <v>158</v>
      </c>
    </row>
    <row r="40" spans="2:8" ht="13.4" customHeight="1">
      <c r="B40" s="349" t="s">
        <v>84</v>
      </c>
      <c r="C40" s="350">
        <v>4051</v>
      </c>
      <c r="D40" s="350">
        <v>4051</v>
      </c>
      <c r="E40" s="350">
        <v>4051</v>
      </c>
      <c r="F40" s="350">
        <v>4051</v>
      </c>
      <c r="G40" s="350">
        <v>4051</v>
      </c>
      <c r="H40" s="350">
        <v>4051</v>
      </c>
    </row>
    <row r="41" spans="2:8" ht="13.4" customHeight="1">
      <c r="B41" s="345" t="s">
        <v>179</v>
      </c>
      <c r="C41" s="351"/>
      <c r="D41" s="351"/>
      <c r="E41" s="351"/>
      <c r="F41" s="351"/>
      <c r="G41" s="351"/>
      <c r="H41" s="351"/>
    </row>
    <row r="42" spans="2:8" ht="13.4" customHeight="1">
      <c r="B42" s="347" t="s">
        <v>81</v>
      </c>
      <c r="C42" s="348">
        <v>19</v>
      </c>
      <c r="D42" s="348">
        <v>12</v>
      </c>
      <c r="E42" s="348">
        <v>14</v>
      </c>
      <c r="F42" s="348">
        <v>17</v>
      </c>
      <c r="G42" s="348">
        <v>29</v>
      </c>
      <c r="H42" s="348">
        <v>41</v>
      </c>
    </row>
    <row r="43" spans="2:8" ht="13.4" customHeight="1">
      <c r="B43" s="347" t="s">
        <v>82</v>
      </c>
      <c r="C43" s="348">
        <v>1625</v>
      </c>
      <c r="D43" s="348">
        <v>1585</v>
      </c>
      <c r="E43" s="348">
        <v>1606</v>
      </c>
      <c r="F43" s="348">
        <v>1627</v>
      </c>
      <c r="G43" s="348">
        <v>1663</v>
      </c>
      <c r="H43" s="348">
        <v>1695</v>
      </c>
    </row>
    <row r="44" spans="2:8" ht="13.4" customHeight="1">
      <c r="B44" s="347" t="s">
        <v>83</v>
      </c>
      <c r="C44" s="348">
        <v>92</v>
      </c>
      <c r="D44" s="348">
        <v>90</v>
      </c>
      <c r="E44" s="348">
        <v>91</v>
      </c>
      <c r="F44" s="348">
        <v>92</v>
      </c>
      <c r="G44" s="348">
        <v>95</v>
      </c>
      <c r="H44" s="348">
        <v>97</v>
      </c>
    </row>
    <row r="45" spans="2:8" ht="13.4" customHeight="1">
      <c r="B45" s="349" t="s">
        <v>84</v>
      </c>
      <c r="C45" s="350">
        <v>71</v>
      </c>
      <c r="D45" s="350">
        <v>66</v>
      </c>
      <c r="E45" s="350">
        <v>67</v>
      </c>
      <c r="F45" s="350">
        <v>69</v>
      </c>
      <c r="G45" s="350">
        <v>79</v>
      </c>
      <c r="H45" s="350">
        <v>89</v>
      </c>
    </row>
    <row r="46" spans="2:8" ht="13.4" customHeight="1">
      <c r="B46" s="345" t="s">
        <v>180</v>
      </c>
      <c r="C46" s="351"/>
      <c r="D46" s="351"/>
      <c r="E46" s="351"/>
      <c r="F46" s="351"/>
      <c r="G46" s="351"/>
      <c r="H46" s="351"/>
    </row>
    <row r="47" spans="2:8" ht="13.4" customHeight="1">
      <c r="B47" s="347" t="s">
        <v>81</v>
      </c>
      <c r="C47" s="353">
        <v>1.8</v>
      </c>
      <c r="D47" s="353">
        <v>1.1000000000000001</v>
      </c>
      <c r="E47" s="353">
        <v>1.3</v>
      </c>
      <c r="F47" s="353">
        <v>1.6</v>
      </c>
      <c r="G47" s="353">
        <v>2.7</v>
      </c>
      <c r="H47" s="353">
        <v>3.9</v>
      </c>
    </row>
    <row r="48" spans="2:8" ht="13.4" customHeight="1">
      <c r="B48" s="347" t="s">
        <v>82</v>
      </c>
      <c r="C48" s="353">
        <v>74</v>
      </c>
      <c r="D48" s="353">
        <v>72.099999999999994</v>
      </c>
      <c r="E48" s="353">
        <v>73.099999999999994</v>
      </c>
      <c r="F48" s="353">
        <v>74.099999999999994</v>
      </c>
      <c r="G48" s="353">
        <v>75.7</v>
      </c>
      <c r="H48" s="353">
        <v>77.2</v>
      </c>
    </row>
    <row r="49" spans="2:8" ht="13.4" customHeight="1">
      <c r="B49" s="347" t="s">
        <v>83</v>
      </c>
      <c r="C49" s="353">
        <v>58.2</v>
      </c>
      <c r="D49" s="353">
        <v>57</v>
      </c>
      <c r="E49" s="353">
        <v>57.6</v>
      </c>
      <c r="F49" s="353">
        <v>58.2</v>
      </c>
      <c r="G49" s="353">
        <v>60.1</v>
      </c>
      <c r="H49" s="353">
        <v>61.4</v>
      </c>
    </row>
    <row r="50" spans="2:8" ht="13.4" customHeight="1">
      <c r="B50" s="355" t="s">
        <v>84</v>
      </c>
      <c r="C50" s="354">
        <v>1.8</v>
      </c>
      <c r="D50" s="354">
        <v>1.6</v>
      </c>
      <c r="E50" s="354">
        <v>1.7</v>
      </c>
      <c r="F50" s="354">
        <v>1.7</v>
      </c>
      <c r="G50" s="354">
        <v>2</v>
      </c>
      <c r="H50" s="354">
        <v>2.2000000000000002</v>
      </c>
    </row>
    <row r="51" spans="2:8" ht="13.4" customHeight="1">
      <c r="B51" s="345" t="s">
        <v>181</v>
      </c>
      <c r="C51" s="351"/>
      <c r="D51" s="351"/>
      <c r="E51" s="351"/>
      <c r="F51" s="351"/>
      <c r="G51" s="351"/>
      <c r="H51" s="351"/>
    </row>
    <row r="52" spans="2:8" ht="13.4" customHeight="1">
      <c r="B52" s="347" t="s">
        <v>81</v>
      </c>
      <c r="C52" s="356">
        <v>24</v>
      </c>
      <c r="D52" s="356">
        <v>13</v>
      </c>
      <c r="E52" s="356">
        <v>17</v>
      </c>
      <c r="F52" s="356">
        <v>21</v>
      </c>
      <c r="G52" s="356">
        <v>40</v>
      </c>
      <c r="H52" s="356">
        <v>63</v>
      </c>
    </row>
    <row r="53" spans="2:8" ht="13.4" customHeight="1">
      <c r="B53" s="347" t="s">
        <v>82</v>
      </c>
      <c r="C53" s="356">
        <v>3633</v>
      </c>
      <c r="D53" s="356">
        <v>3484</v>
      </c>
      <c r="E53" s="356">
        <v>3551</v>
      </c>
      <c r="F53" s="356">
        <v>3620</v>
      </c>
      <c r="G53" s="356">
        <v>3790</v>
      </c>
      <c r="H53" s="356">
        <v>3995</v>
      </c>
    </row>
    <row r="54" spans="2:8" ht="13.4" customHeight="1">
      <c r="B54" s="347" t="s">
        <v>83</v>
      </c>
      <c r="C54" s="356">
        <v>207</v>
      </c>
      <c r="D54" s="356">
        <v>190</v>
      </c>
      <c r="E54" s="356">
        <v>195</v>
      </c>
      <c r="F54" s="356">
        <v>202</v>
      </c>
      <c r="G54" s="356">
        <v>232</v>
      </c>
      <c r="H54" s="356">
        <v>271</v>
      </c>
    </row>
    <row r="55" spans="2:8" ht="13.4" customHeight="1">
      <c r="B55" s="349" t="s">
        <v>84</v>
      </c>
      <c r="C55" s="357">
        <v>873</v>
      </c>
      <c r="D55" s="357">
        <v>725</v>
      </c>
      <c r="E55" s="357">
        <v>775</v>
      </c>
      <c r="F55" s="357">
        <v>832</v>
      </c>
      <c r="G55" s="357">
        <v>1045</v>
      </c>
      <c r="H55" s="357">
        <v>1384</v>
      </c>
    </row>
    <row r="56" spans="2:8" ht="13.4" customHeight="1">
      <c r="B56" s="345" t="s">
        <v>182</v>
      </c>
      <c r="C56" s="358">
        <v>4737</v>
      </c>
      <c r="D56" s="358">
        <v>4412</v>
      </c>
      <c r="E56" s="358">
        <v>4538</v>
      </c>
      <c r="F56" s="358">
        <v>4675</v>
      </c>
      <c r="G56" s="358">
        <v>5107</v>
      </c>
      <c r="H56" s="358">
        <v>5713</v>
      </c>
    </row>
    <row r="57" spans="2:8" ht="19.149999999999999" customHeight="1">
      <c r="H57" s="1"/>
    </row>
    <row r="58" spans="2:8" ht="13.4" customHeight="1">
      <c r="B58" s="359" t="s">
        <v>183</v>
      </c>
      <c r="C58" s="370"/>
      <c r="D58" s="370"/>
      <c r="E58" s="370"/>
      <c r="F58" s="370"/>
      <c r="G58" s="371"/>
      <c r="H58" s="272" t="s">
        <v>6</v>
      </c>
    </row>
    <row r="59" spans="2:8" ht="13.4" customHeight="1">
      <c r="B59" s="1446" t="s">
        <v>184</v>
      </c>
      <c r="C59" s="1446"/>
      <c r="D59" s="1446"/>
      <c r="E59" s="1446"/>
      <c r="F59" s="1446"/>
      <c r="G59" s="1446"/>
      <c r="H59" s="266">
        <v>4737</v>
      </c>
    </row>
    <row r="60" spans="2:8" ht="13.4" customHeight="1">
      <c r="B60" s="1429" t="s">
        <v>185</v>
      </c>
      <c r="C60" s="1429"/>
      <c r="D60" s="1429"/>
      <c r="E60" s="1429"/>
      <c r="F60" s="1429"/>
      <c r="G60" s="1429"/>
      <c r="H60" s="117">
        <v>461</v>
      </c>
    </row>
    <row r="61" spans="2:8" ht="13.4" customHeight="1">
      <c r="B61" s="1429" t="s">
        <v>186</v>
      </c>
      <c r="C61" s="1429"/>
      <c r="D61" s="1429"/>
      <c r="E61" s="1429"/>
      <c r="F61" s="1429"/>
      <c r="G61" s="1429"/>
      <c r="H61" s="117">
        <v>358</v>
      </c>
    </row>
    <row r="62" spans="2:8" ht="13.4" customHeight="1">
      <c r="B62" s="1429" t="s">
        <v>187</v>
      </c>
      <c r="C62" s="1429"/>
      <c r="D62" s="1429"/>
      <c r="E62" s="1429"/>
      <c r="F62" s="1429"/>
      <c r="G62" s="1429"/>
      <c r="H62" s="117">
        <v>23</v>
      </c>
    </row>
    <row r="63" spans="2:8" ht="13.4" customHeight="1">
      <c r="B63" s="1429" t="s">
        <v>188</v>
      </c>
      <c r="C63" s="1429"/>
      <c r="D63" s="1429"/>
      <c r="E63" s="1429"/>
      <c r="F63" s="1429"/>
      <c r="G63" s="1429"/>
      <c r="H63" s="117">
        <v>-282</v>
      </c>
    </row>
    <row r="64" spans="2:8" ht="13.4" customHeight="1">
      <c r="B64" s="1429" t="s">
        <v>189</v>
      </c>
      <c r="C64" s="1429"/>
      <c r="D64" s="1429"/>
      <c r="E64" s="1429"/>
      <c r="F64" s="1429"/>
      <c r="G64" s="1429"/>
      <c r="H64" s="117">
        <v>235</v>
      </c>
    </row>
    <row r="65" spans="2:8" ht="13.4" customHeight="1">
      <c r="B65" s="1447" t="s">
        <v>190</v>
      </c>
      <c r="C65" s="1447"/>
      <c r="D65" s="1447"/>
      <c r="E65" s="1447"/>
      <c r="F65" s="1447"/>
      <c r="G65" s="1447"/>
      <c r="H65" s="360">
        <v>78</v>
      </c>
    </row>
    <row r="66" spans="2:8" ht="13.4" customHeight="1">
      <c r="B66" s="1448" t="s">
        <v>191</v>
      </c>
      <c r="C66" s="1448"/>
      <c r="D66" s="1448"/>
      <c r="E66" s="1448"/>
      <c r="F66" s="1448"/>
      <c r="G66" s="1448"/>
      <c r="H66" s="271">
        <v>5532</v>
      </c>
    </row>
    <row r="67" spans="2:8" ht="19.149999999999999" customHeight="1">
      <c r="B67" s="372"/>
      <c r="C67" s="373"/>
      <c r="D67" s="372"/>
      <c r="E67" s="372"/>
      <c r="F67" s="372"/>
      <c r="G67" s="372"/>
      <c r="H67" s="372"/>
    </row>
    <row r="68" spans="2:8" ht="19.149999999999999" customHeight="1">
      <c r="B68" s="372"/>
      <c r="C68" s="1420" t="s">
        <v>170</v>
      </c>
      <c r="D68" s="1420"/>
      <c r="E68" s="1420"/>
      <c r="F68" s="1420"/>
      <c r="G68" s="1420"/>
      <c r="H68" s="1420"/>
    </row>
    <row r="69" spans="2:8" ht="13.4" customHeight="1">
      <c r="B69" s="361" t="s">
        <v>94</v>
      </c>
      <c r="C69" s="344" t="s">
        <v>171</v>
      </c>
      <c r="D69" s="362" t="s">
        <v>164</v>
      </c>
      <c r="E69" s="362" t="s">
        <v>165</v>
      </c>
      <c r="F69" s="362" t="s">
        <v>153</v>
      </c>
      <c r="G69" s="362" t="s">
        <v>163</v>
      </c>
      <c r="H69" s="362" t="s">
        <v>162</v>
      </c>
    </row>
    <row r="70" spans="2:8" ht="13.4" customHeight="1">
      <c r="B70" s="264" t="s">
        <v>172</v>
      </c>
      <c r="C70" s="374"/>
      <c r="D70" s="374"/>
      <c r="E70" s="374"/>
      <c r="F70" s="374"/>
      <c r="G70" s="374"/>
      <c r="H70" s="374"/>
    </row>
    <row r="71" spans="2:8" ht="13.4" customHeight="1">
      <c r="B71" s="44" t="s">
        <v>81</v>
      </c>
      <c r="C71" s="227">
        <v>145226</v>
      </c>
      <c r="D71" s="227">
        <v>147415</v>
      </c>
      <c r="E71" s="227">
        <v>146653</v>
      </c>
      <c r="F71" s="227">
        <v>145405</v>
      </c>
      <c r="G71" s="227">
        <v>142543</v>
      </c>
      <c r="H71" s="227">
        <v>138925</v>
      </c>
    </row>
    <row r="72" spans="2:8" ht="13.4" customHeight="1">
      <c r="B72" s="44" t="s">
        <v>82</v>
      </c>
      <c r="C72" s="227">
        <v>66512</v>
      </c>
      <c r="D72" s="227">
        <v>66459</v>
      </c>
      <c r="E72" s="227">
        <v>66482</v>
      </c>
      <c r="F72" s="227">
        <v>66497</v>
      </c>
      <c r="G72" s="227">
        <v>66580</v>
      </c>
      <c r="H72" s="227">
        <v>66580</v>
      </c>
    </row>
    <row r="73" spans="2:8" ht="13.4" customHeight="1">
      <c r="B73" s="44" t="s">
        <v>83</v>
      </c>
      <c r="C73" s="227">
        <v>8749</v>
      </c>
      <c r="D73" s="227">
        <v>8915</v>
      </c>
      <c r="E73" s="227">
        <v>8841</v>
      </c>
      <c r="F73" s="227">
        <v>8758</v>
      </c>
      <c r="G73" s="227">
        <v>8631</v>
      </c>
      <c r="H73" s="227">
        <v>8479</v>
      </c>
    </row>
    <row r="74" spans="2:8" ht="13.4" customHeight="1">
      <c r="B74" s="363" t="s">
        <v>84</v>
      </c>
      <c r="C74" s="268">
        <v>175282</v>
      </c>
      <c r="D74" s="268">
        <v>179567</v>
      </c>
      <c r="E74" s="268">
        <v>177923</v>
      </c>
      <c r="F74" s="268">
        <v>175903</v>
      </c>
      <c r="G74" s="268">
        <v>172328</v>
      </c>
      <c r="H74" s="268">
        <v>167541</v>
      </c>
    </row>
    <row r="75" spans="2:8" ht="13.4" customHeight="1">
      <c r="B75" s="264" t="s">
        <v>173</v>
      </c>
      <c r="C75" s="374"/>
      <c r="D75" s="374"/>
      <c r="E75" s="374"/>
      <c r="F75" s="374"/>
      <c r="G75" s="374"/>
      <c r="H75" s="374"/>
    </row>
    <row r="76" spans="2:8" ht="13.4" customHeight="1">
      <c r="B76" s="44" t="s">
        <v>81</v>
      </c>
      <c r="C76" s="227">
        <v>9</v>
      </c>
      <c r="D76" s="227">
        <v>4</v>
      </c>
      <c r="E76" s="227">
        <v>5</v>
      </c>
      <c r="F76" s="227">
        <v>7</v>
      </c>
      <c r="G76" s="227">
        <v>11</v>
      </c>
      <c r="H76" s="227">
        <v>22</v>
      </c>
    </row>
    <row r="77" spans="2:8" ht="13.4" customHeight="1">
      <c r="B77" s="44" t="s">
        <v>82</v>
      </c>
      <c r="C77" s="227">
        <v>562</v>
      </c>
      <c r="D77" s="227">
        <v>529</v>
      </c>
      <c r="E77" s="227">
        <v>545</v>
      </c>
      <c r="F77" s="227">
        <v>561</v>
      </c>
      <c r="G77" s="227">
        <v>584</v>
      </c>
      <c r="H77" s="227">
        <v>605</v>
      </c>
    </row>
    <row r="78" spans="2:8" ht="13.4" customHeight="1">
      <c r="B78" s="44" t="s">
        <v>83</v>
      </c>
      <c r="C78" s="227">
        <v>32</v>
      </c>
      <c r="D78" s="227">
        <v>31</v>
      </c>
      <c r="E78" s="227">
        <v>32</v>
      </c>
      <c r="F78" s="227">
        <v>32</v>
      </c>
      <c r="G78" s="227">
        <v>32</v>
      </c>
      <c r="H78" s="227">
        <v>31</v>
      </c>
    </row>
    <row r="79" spans="2:8" ht="13.4" customHeight="1">
      <c r="B79" s="363" t="s">
        <v>84</v>
      </c>
      <c r="C79" s="268">
        <v>275</v>
      </c>
      <c r="D79" s="268">
        <v>243</v>
      </c>
      <c r="E79" s="268">
        <v>257</v>
      </c>
      <c r="F79" s="268">
        <v>270</v>
      </c>
      <c r="G79" s="268">
        <v>298</v>
      </c>
      <c r="H79" s="268">
        <v>318</v>
      </c>
    </row>
    <row r="80" spans="2:8" ht="13.4" customHeight="1">
      <c r="B80" s="264" t="s">
        <v>174</v>
      </c>
      <c r="C80" s="374"/>
      <c r="D80" s="374"/>
      <c r="E80" s="374"/>
      <c r="F80" s="374"/>
      <c r="G80" s="374"/>
      <c r="H80" s="374"/>
    </row>
    <row r="81" spans="2:8" ht="13.4" customHeight="1">
      <c r="B81" s="44" t="s">
        <v>81</v>
      </c>
      <c r="C81" s="230">
        <v>0</v>
      </c>
      <c r="D81" s="230">
        <v>0</v>
      </c>
      <c r="E81" s="230">
        <v>0</v>
      </c>
      <c r="F81" s="230">
        <v>0</v>
      </c>
      <c r="G81" s="230">
        <v>0</v>
      </c>
      <c r="H81" s="230">
        <v>0</v>
      </c>
    </row>
    <row r="82" spans="2:8" ht="13.4" customHeight="1">
      <c r="B82" s="44" t="s">
        <v>82</v>
      </c>
      <c r="C82" s="230">
        <v>0.8</v>
      </c>
      <c r="D82" s="230">
        <v>0.8</v>
      </c>
      <c r="E82" s="230">
        <v>0.8</v>
      </c>
      <c r="F82" s="230">
        <v>0.8</v>
      </c>
      <c r="G82" s="230">
        <v>0.9</v>
      </c>
      <c r="H82" s="230">
        <v>0.9</v>
      </c>
    </row>
    <row r="83" spans="2:8" ht="13.4" customHeight="1">
      <c r="B83" s="44" t="s">
        <v>83</v>
      </c>
      <c r="C83" s="230">
        <v>0.4</v>
      </c>
      <c r="D83" s="230">
        <v>0.3</v>
      </c>
      <c r="E83" s="230">
        <v>0.4</v>
      </c>
      <c r="F83" s="230">
        <v>0.4</v>
      </c>
      <c r="G83" s="230">
        <v>0.4</v>
      </c>
      <c r="H83" s="230">
        <v>0.4</v>
      </c>
    </row>
    <row r="84" spans="2:8" ht="13.4" customHeight="1">
      <c r="B84" s="363" t="s">
        <v>84</v>
      </c>
      <c r="C84" s="364">
        <v>0.2</v>
      </c>
      <c r="D84" s="364">
        <v>0.1</v>
      </c>
      <c r="E84" s="364">
        <v>0.1</v>
      </c>
      <c r="F84" s="364">
        <v>0.2</v>
      </c>
      <c r="G84" s="364">
        <v>0.2</v>
      </c>
      <c r="H84" s="364">
        <v>0.2</v>
      </c>
    </row>
    <row r="85" spans="2:8" ht="13.4" customHeight="1">
      <c r="B85" s="264" t="s">
        <v>175</v>
      </c>
      <c r="C85" s="374"/>
      <c r="D85" s="374"/>
      <c r="E85" s="374"/>
      <c r="F85" s="374"/>
      <c r="G85" s="374"/>
      <c r="H85" s="374"/>
    </row>
    <row r="86" spans="2:8" ht="13.4" customHeight="1">
      <c r="B86" s="44" t="s">
        <v>81</v>
      </c>
      <c r="C86" s="227">
        <v>20615</v>
      </c>
      <c r="D86" s="227">
        <v>17769</v>
      </c>
      <c r="E86" s="227">
        <v>18702</v>
      </c>
      <c r="F86" s="227">
        <v>20149</v>
      </c>
      <c r="G86" s="227">
        <v>23836</v>
      </c>
      <c r="H86" s="227">
        <v>28822</v>
      </c>
    </row>
    <row r="87" spans="2:8" ht="13.4" customHeight="1">
      <c r="B87" s="44" t="s">
        <v>82</v>
      </c>
      <c r="C87" s="227">
        <v>7076</v>
      </c>
      <c r="D87" s="227">
        <v>6897</v>
      </c>
      <c r="E87" s="227">
        <v>6976</v>
      </c>
      <c r="F87" s="227">
        <v>7064</v>
      </c>
      <c r="G87" s="227">
        <v>7183</v>
      </c>
      <c r="H87" s="227">
        <v>7387</v>
      </c>
    </row>
    <row r="88" spans="2:8" ht="13.4" customHeight="1">
      <c r="B88" s="44" t="s">
        <v>83</v>
      </c>
      <c r="C88" s="227">
        <v>1382</v>
      </c>
      <c r="D88" s="227">
        <v>1216</v>
      </c>
      <c r="E88" s="227">
        <v>1290</v>
      </c>
      <c r="F88" s="227">
        <v>1373</v>
      </c>
      <c r="G88" s="227">
        <v>1500</v>
      </c>
      <c r="H88" s="227">
        <v>1653</v>
      </c>
    </row>
    <row r="89" spans="2:8" ht="13.4" customHeight="1">
      <c r="B89" s="363" t="s">
        <v>84</v>
      </c>
      <c r="C89" s="268">
        <v>24374</v>
      </c>
      <c r="D89" s="268">
        <v>19919</v>
      </c>
      <c r="E89" s="268">
        <v>21621</v>
      </c>
      <c r="F89" s="268">
        <v>23763</v>
      </c>
      <c r="G89" s="268">
        <v>27445</v>
      </c>
      <c r="H89" s="268">
        <v>32375</v>
      </c>
    </row>
    <row r="90" spans="2:8" ht="13.4" customHeight="1">
      <c r="B90" s="264" t="s">
        <v>176</v>
      </c>
      <c r="C90" s="374"/>
      <c r="D90" s="374"/>
      <c r="E90" s="374"/>
      <c r="F90" s="374"/>
      <c r="G90" s="374"/>
      <c r="H90" s="374"/>
    </row>
    <row r="91" spans="2:8" ht="13.4" customHeight="1">
      <c r="B91" s="44" t="s">
        <v>81</v>
      </c>
      <c r="C91" s="227">
        <v>41</v>
      </c>
      <c r="D91" s="227">
        <v>23</v>
      </c>
      <c r="E91" s="227">
        <v>27</v>
      </c>
      <c r="F91" s="227">
        <v>34</v>
      </c>
      <c r="G91" s="227">
        <v>59</v>
      </c>
      <c r="H91" s="227">
        <v>123</v>
      </c>
    </row>
    <row r="92" spans="2:8" ht="13.4" customHeight="1">
      <c r="B92" s="44" t="s">
        <v>82</v>
      </c>
      <c r="C92" s="227">
        <v>1684</v>
      </c>
      <c r="D92" s="227">
        <v>1554</v>
      </c>
      <c r="E92" s="227">
        <v>1609</v>
      </c>
      <c r="F92" s="227">
        <v>1668</v>
      </c>
      <c r="G92" s="227">
        <v>1775</v>
      </c>
      <c r="H92" s="227">
        <v>1922</v>
      </c>
    </row>
    <row r="93" spans="2:8" ht="13.4" customHeight="1">
      <c r="B93" s="44" t="s">
        <v>83</v>
      </c>
      <c r="C93" s="227">
        <v>85</v>
      </c>
      <c r="D93" s="227">
        <v>72</v>
      </c>
      <c r="E93" s="227">
        <v>78</v>
      </c>
      <c r="F93" s="227">
        <v>84</v>
      </c>
      <c r="G93" s="227">
        <v>95</v>
      </c>
      <c r="H93" s="227">
        <v>105</v>
      </c>
    </row>
    <row r="94" spans="2:8" ht="13.4" customHeight="1">
      <c r="B94" s="363" t="s">
        <v>84</v>
      </c>
      <c r="C94" s="268">
        <v>663</v>
      </c>
      <c r="D94" s="268">
        <v>509</v>
      </c>
      <c r="E94" s="268">
        <v>565</v>
      </c>
      <c r="F94" s="268">
        <v>633</v>
      </c>
      <c r="G94" s="268">
        <v>782</v>
      </c>
      <c r="H94" s="268">
        <v>1031</v>
      </c>
    </row>
    <row r="95" spans="2:8" ht="13.4" customHeight="1">
      <c r="B95" s="264" t="s">
        <v>177</v>
      </c>
      <c r="C95" s="374"/>
      <c r="D95" s="374"/>
      <c r="E95" s="374"/>
      <c r="F95" s="374"/>
      <c r="G95" s="374"/>
      <c r="H95" s="374"/>
    </row>
    <row r="96" spans="2:8" ht="13.4" customHeight="1">
      <c r="B96" s="44" t="s">
        <v>81</v>
      </c>
      <c r="C96" s="230">
        <v>0.2</v>
      </c>
      <c r="D96" s="230">
        <v>0.1</v>
      </c>
      <c r="E96" s="230">
        <v>0.1</v>
      </c>
      <c r="F96" s="230">
        <v>0.2</v>
      </c>
      <c r="G96" s="230">
        <v>0.2</v>
      </c>
      <c r="H96" s="230">
        <v>0.4</v>
      </c>
    </row>
    <row r="97" spans="2:8" ht="13.4" customHeight="1">
      <c r="B97" s="44" t="s">
        <v>82</v>
      </c>
      <c r="C97" s="230">
        <v>23.8</v>
      </c>
      <c r="D97" s="230">
        <v>22.5</v>
      </c>
      <c r="E97" s="230">
        <v>23.1</v>
      </c>
      <c r="F97" s="230">
        <v>23.6</v>
      </c>
      <c r="G97" s="230">
        <v>24.7</v>
      </c>
      <c r="H97" s="230">
        <v>26</v>
      </c>
    </row>
    <row r="98" spans="2:8" ht="13.4" customHeight="1">
      <c r="B98" s="44" t="s">
        <v>83</v>
      </c>
      <c r="C98" s="230">
        <v>6.2</v>
      </c>
      <c r="D98" s="230">
        <v>5.9</v>
      </c>
      <c r="E98" s="230">
        <v>6</v>
      </c>
      <c r="F98" s="230">
        <v>6.1</v>
      </c>
      <c r="G98" s="230">
        <v>6.3</v>
      </c>
      <c r="H98" s="230">
        <v>6.4</v>
      </c>
    </row>
    <row r="99" spans="2:8" ht="13.4" customHeight="1">
      <c r="B99" s="363" t="s">
        <v>84</v>
      </c>
      <c r="C99" s="364">
        <v>2.7</v>
      </c>
      <c r="D99" s="364">
        <v>2.6</v>
      </c>
      <c r="E99" s="364">
        <v>2.6</v>
      </c>
      <c r="F99" s="364">
        <v>2.7</v>
      </c>
      <c r="G99" s="364">
        <v>2.8</v>
      </c>
      <c r="H99" s="364">
        <v>3.2</v>
      </c>
    </row>
    <row r="100" spans="2:8" ht="13.4" customHeight="1">
      <c r="B100" s="264" t="s">
        <v>178</v>
      </c>
      <c r="C100" s="374"/>
      <c r="D100" s="374"/>
      <c r="E100" s="374"/>
      <c r="F100" s="374"/>
      <c r="G100" s="374"/>
      <c r="H100" s="374"/>
    </row>
    <row r="101" spans="2:8" ht="13.4" customHeight="1">
      <c r="B101" s="44" t="s">
        <v>81</v>
      </c>
      <c r="C101" s="227">
        <v>1672</v>
      </c>
      <c r="D101" s="227">
        <v>1672</v>
      </c>
      <c r="E101" s="227">
        <v>1672</v>
      </c>
      <c r="F101" s="227">
        <v>1672</v>
      </c>
      <c r="G101" s="227">
        <v>1672</v>
      </c>
      <c r="H101" s="227">
        <v>1672</v>
      </c>
    </row>
    <row r="102" spans="2:8" ht="13.4" customHeight="1">
      <c r="B102" s="44" t="s">
        <v>82</v>
      </c>
      <c r="C102" s="227">
        <v>1827</v>
      </c>
      <c r="D102" s="227">
        <v>1827</v>
      </c>
      <c r="E102" s="227">
        <v>1827</v>
      </c>
      <c r="F102" s="227">
        <v>1827</v>
      </c>
      <c r="G102" s="227">
        <v>1827</v>
      </c>
      <c r="H102" s="227">
        <v>1827</v>
      </c>
    </row>
    <row r="103" spans="2:8" ht="13.4" customHeight="1">
      <c r="B103" s="44" t="s">
        <v>83</v>
      </c>
      <c r="C103" s="227">
        <v>164</v>
      </c>
      <c r="D103" s="227">
        <v>164</v>
      </c>
      <c r="E103" s="227">
        <v>164</v>
      </c>
      <c r="F103" s="227">
        <v>164</v>
      </c>
      <c r="G103" s="227">
        <v>164</v>
      </c>
      <c r="H103" s="227">
        <v>164</v>
      </c>
    </row>
    <row r="104" spans="2:8" ht="13.4" customHeight="1">
      <c r="B104" s="363" t="s">
        <v>84</v>
      </c>
      <c r="C104" s="268">
        <v>3436</v>
      </c>
      <c r="D104" s="268">
        <v>3436</v>
      </c>
      <c r="E104" s="268">
        <v>3436</v>
      </c>
      <c r="F104" s="268">
        <v>3436</v>
      </c>
      <c r="G104" s="268">
        <v>3436</v>
      </c>
      <c r="H104" s="268">
        <v>3436</v>
      </c>
    </row>
    <row r="105" spans="2:8" ht="13.4" customHeight="1">
      <c r="B105" s="264" t="s">
        <v>179</v>
      </c>
      <c r="C105" s="374"/>
      <c r="D105" s="374"/>
      <c r="E105" s="374"/>
      <c r="F105" s="374"/>
      <c r="G105" s="374"/>
      <c r="H105" s="374"/>
    </row>
    <row r="106" spans="2:8" ht="13.4" customHeight="1">
      <c r="B106" s="44" t="s">
        <v>81</v>
      </c>
      <c r="C106" s="227">
        <v>333</v>
      </c>
      <c r="D106" s="227">
        <v>308</v>
      </c>
      <c r="E106" s="227">
        <v>316</v>
      </c>
      <c r="F106" s="227">
        <v>325</v>
      </c>
      <c r="G106" s="227">
        <v>351</v>
      </c>
      <c r="H106" s="227">
        <v>393</v>
      </c>
    </row>
    <row r="107" spans="2:8" ht="13.4" customHeight="1">
      <c r="B107" s="44" t="s">
        <v>82</v>
      </c>
      <c r="C107" s="227">
        <v>1315</v>
      </c>
      <c r="D107" s="227">
        <v>1279</v>
      </c>
      <c r="E107" s="227">
        <v>1296</v>
      </c>
      <c r="F107" s="227">
        <v>1313</v>
      </c>
      <c r="G107" s="227">
        <v>1341</v>
      </c>
      <c r="H107" s="227">
        <v>1366</v>
      </c>
    </row>
    <row r="108" spans="2:8" ht="13.4" customHeight="1">
      <c r="B108" s="44" t="s">
        <v>83</v>
      </c>
      <c r="C108" s="227">
        <v>95</v>
      </c>
      <c r="D108" s="227">
        <v>94</v>
      </c>
      <c r="E108" s="227">
        <v>94</v>
      </c>
      <c r="F108" s="227">
        <v>95</v>
      </c>
      <c r="G108" s="227">
        <v>96</v>
      </c>
      <c r="H108" s="227">
        <v>97</v>
      </c>
    </row>
    <row r="109" spans="2:8" ht="13.4" customHeight="1">
      <c r="B109" s="363" t="s">
        <v>84</v>
      </c>
      <c r="C109" s="268">
        <v>77</v>
      </c>
      <c r="D109" s="268">
        <v>71</v>
      </c>
      <c r="E109" s="268">
        <v>73</v>
      </c>
      <c r="F109" s="268">
        <v>75</v>
      </c>
      <c r="G109" s="268">
        <v>82</v>
      </c>
      <c r="H109" s="268">
        <v>89</v>
      </c>
    </row>
    <row r="110" spans="2:8" ht="13.4" customHeight="1">
      <c r="B110" s="264" t="s">
        <v>180</v>
      </c>
      <c r="C110" s="374"/>
      <c r="D110" s="374"/>
      <c r="E110" s="374"/>
      <c r="F110" s="374"/>
      <c r="G110" s="374"/>
      <c r="H110" s="374"/>
    </row>
    <row r="111" spans="2:8" ht="13.4" customHeight="1">
      <c r="B111" s="44" t="s">
        <v>81</v>
      </c>
      <c r="C111" s="230">
        <v>19.899999999999999</v>
      </c>
      <c r="D111" s="230">
        <v>18.399999999999999</v>
      </c>
      <c r="E111" s="230">
        <v>18.899999999999999</v>
      </c>
      <c r="F111" s="230">
        <v>19.399999999999999</v>
      </c>
      <c r="G111" s="230">
        <v>21</v>
      </c>
      <c r="H111" s="230">
        <v>23.5</v>
      </c>
    </row>
    <row r="112" spans="2:8" ht="13.4" customHeight="1">
      <c r="B112" s="44" t="s">
        <v>82</v>
      </c>
      <c r="C112" s="230">
        <v>72</v>
      </c>
      <c r="D112" s="230">
        <v>70</v>
      </c>
      <c r="E112" s="230">
        <v>70.900000000000006</v>
      </c>
      <c r="F112" s="230">
        <v>71.900000000000006</v>
      </c>
      <c r="G112" s="230">
        <v>73.400000000000006</v>
      </c>
      <c r="H112" s="230">
        <v>74.8</v>
      </c>
    </row>
    <row r="113" spans="2:8" ht="13.4" customHeight="1">
      <c r="B113" s="44" t="s">
        <v>83</v>
      </c>
      <c r="C113" s="230">
        <v>57.9</v>
      </c>
      <c r="D113" s="230">
        <v>57.3</v>
      </c>
      <c r="E113" s="230">
        <v>57.3</v>
      </c>
      <c r="F113" s="230">
        <v>57.9</v>
      </c>
      <c r="G113" s="230">
        <v>58.5</v>
      </c>
      <c r="H113" s="230">
        <v>59.1</v>
      </c>
    </row>
    <row r="114" spans="2:8" ht="13.4" customHeight="1">
      <c r="B114" s="363" t="s">
        <v>84</v>
      </c>
      <c r="C114" s="364">
        <v>2.2000000000000002</v>
      </c>
      <c r="D114" s="364">
        <v>2.1</v>
      </c>
      <c r="E114" s="364">
        <v>2.1</v>
      </c>
      <c r="F114" s="364">
        <v>2.2000000000000002</v>
      </c>
      <c r="G114" s="364">
        <v>2.4</v>
      </c>
      <c r="H114" s="364">
        <v>2.6</v>
      </c>
    </row>
    <row r="115" spans="2:8" ht="13.4" customHeight="1">
      <c r="B115" s="264" t="s">
        <v>181</v>
      </c>
      <c r="C115" s="374"/>
      <c r="D115" s="374"/>
      <c r="E115" s="374"/>
      <c r="F115" s="374"/>
      <c r="G115" s="374"/>
      <c r="H115" s="374"/>
    </row>
    <row r="116" spans="2:8" ht="13.4" customHeight="1">
      <c r="B116" s="44" t="s">
        <v>81</v>
      </c>
      <c r="C116" s="227">
        <v>383</v>
      </c>
      <c r="D116" s="227">
        <v>335</v>
      </c>
      <c r="E116" s="227">
        <v>348</v>
      </c>
      <c r="F116" s="227">
        <v>366</v>
      </c>
      <c r="G116" s="227">
        <v>421</v>
      </c>
      <c r="H116" s="227">
        <v>538</v>
      </c>
    </row>
    <row r="117" spans="2:8" ht="13.4" customHeight="1">
      <c r="B117" s="44" t="s">
        <v>82</v>
      </c>
      <c r="C117" s="227">
        <v>3561</v>
      </c>
      <c r="D117" s="227">
        <v>3362</v>
      </c>
      <c r="E117" s="227">
        <v>3450</v>
      </c>
      <c r="F117" s="227">
        <v>3542</v>
      </c>
      <c r="G117" s="227">
        <v>3700</v>
      </c>
      <c r="H117" s="227">
        <v>3893</v>
      </c>
    </row>
    <row r="118" spans="2:8" ht="13.4" customHeight="1">
      <c r="B118" s="44" t="s">
        <v>83</v>
      </c>
      <c r="C118" s="227">
        <v>212</v>
      </c>
      <c r="D118" s="227">
        <v>197</v>
      </c>
      <c r="E118" s="227">
        <v>204</v>
      </c>
      <c r="F118" s="227">
        <v>211</v>
      </c>
      <c r="G118" s="227">
        <v>223</v>
      </c>
      <c r="H118" s="227">
        <v>233</v>
      </c>
    </row>
    <row r="119" spans="2:8" ht="13.4" customHeight="1">
      <c r="B119" s="363" t="s">
        <v>84</v>
      </c>
      <c r="C119" s="268">
        <v>1015</v>
      </c>
      <c r="D119" s="268">
        <v>823</v>
      </c>
      <c r="E119" s="268">
        <v>895</v>
      </c>
      <c r="F119" s="268">
        <v>978</v>
      </c>
      <c r="G119" s="268">
        <v>1162</v>
      </c>
      <c r="H119" s="268">
        <v>1438</v>
      </c>
    </row>
    <row r="120" spans="2:8" ht="13.4" customHeight="1">
      <c r="B120" s="264" t="s">
        <v>182</v>
      </c>
      <c r="C120" s="270">
        <v>5171</v>
      </c>
      <c r="D120" s="270">
        <v>4717</v>
      </c>
      <c r="E120" s="270">
        <v>4897</v>
      </c>
      <c r="F120" s="270">
        <v>5097</v>
      </c>
      <c r="G120" s="270">
        <v>5506</v>
      </c>
      <c r="H120" s="270">
        <v>6102</v>
      </c>
    </row>
    <row r="121" spans="2:8" ht="13.4" customHeight="1">
      <c r="B121" s="128"/>
      <c r="C121" s="128"/>
      <c r="D121" s="128"/>
      <c r="E121" s="128"/>
      <c r="F121" s="128"/>
      <c r="G121" s="128"/>
      <c r="H121" s="375"/>
    </row>
    <row r="122" spans="2:8" ht="15" customHeight="1">
      <c r="B122" s="54"/>
      <c r="C122" s="54"/>
      <c r="D122" s="54"/>
      <c r="E122" s="54"/>
      <c r="F122" s="54"/>
      <c r="G122" s="54"/>
      <c r="H122" s="54"/>
    </row>
    <row r="123" spans="2:8" ht="13.4" customHeight="1">
      <c r="B123" s="359" t="s">
        <v>183</v>
      </c>
      <c r="C123" s="370"/>
      <c r="D123" s="370"/>
      <c r="E123" s="370"/>
      <c r="F123" s="370"/>
      <c r="G123" s="371"/>
      <c r="H123" s="272" t="s">
        <v>6</v>
      </c>
    </row>
    <row r="124" spans="2:8" ht="13.4" customHeight="1">
      <c r="B124" s="1446" t="s">
        <v>184</v>
      </c>
      <c r="C124" s="1446"/>
      <c r="D124" s="1446"/>
      <c r="E124" s="1446"/>
      <c r="F124" s="1446"/>
      <c r="G124" s="1446"/>
      <c r="H124" s="265">
        <v>5171</v>
      </c>
    </row>
    <row r="125" spans="2:8" ht="13.4" customHeight="1">
      <c r="B125" s="1429" t="s">
        <v>185</v>
      </c>
      <c r="C125" s="1429"/>
      <c r="D125" s="1429"/>
      <c r="E125" s="1429"/>
      <c r="F125" s="1429"/>
      <c r="G125" s="1429"/>
      <c r="H125" s="227">
        <v>401</v>
      </c>
    </row>
    <row r="126" spans="2:8" ht="13.4" customHeight="1">
      <c r="B126" s="1429" t="s">
        <v>186</v>
      </c>
      <c r="C126" s="1429"/>
      <c r="D126" s="1429"/>
      <c r="E126" s="1429"/>
      <c r="F126" s="1429"/>
      <c r="G126" s="1429"/>
      <c r="H126" s="227">
        <v>276</v>
      </c>
    </row>
    <row r="127" spans="2:8" ht="13.4" customHeight="1">
      <c r="B127" s="1429" t="s">
        <v>187</v>
      </c>
      <c r="C127" s="1429"/>
      <c r="D127" s="1429"/>
      <c r="E127" s="1429"/>
      <c r="F127" s="1429"/>
      <c r="G127" s="1429"/>
      <c r="H127" s="227">
        <v>27</v>
      </c>
    </row>
    <row r="128" spans="2:8" ht="13.4" customHeight="1">
      <c r="B128" s="1429" t="s">
        <v>189</v>
      </c>
      <c r="C128" s="1429"/>
      <c r="D128" s="1429"/>
      <c r="E128" s="1429"/>
      <c r="F128" s="1429"/>
      <c r="G128" s="1429"/>
      <c r="H128" s="227">
        <v>377</v>
      </c>
    </row>
    <row r="129" spans="2:8" ht="13.4" customHeight="1">
      <c r="B129" s="1447" t="s">
        <v>190</v>
      </c>
      <c r="C129" s="1447"/>
      <c r="D129" s="1447"/>
      <c r="E129" s="1447"/>
      <c r="F129" s="1447"/>
      <c r="G129" s="1447"/>
      <c r="H129" s="365">
        <v>198</v>
      </c>
    </row>
    <row r="130" spans="2:8" ht="13.4" customHeight="1">
      <c r="B130" s="1448" t="s">
        <v>191</v>
      </c>
      <c r="C130" s="1448"/>
      <c r="D130" s="1448"/>
      <c r="E130" s="1448"/>
      <c r="F130" s="1448"/>
      <c r="G130" s="1448"/>
      <c r="H130" s="366">
        <v>6252</v>
      </c>
    </row>
    <row r="131" spans="2:8" ht="15" customHeight="1"/>
  </sheetData>
  <mergeCells count="18">
    <mergeCell ref="B130:G130"/>
    <mergeCell ref="C68:H68"/>
    <mergeCell ref="B124:G124"/>
    <mergeCell ref="B125:G125"/>
    <mergeCell ref="B129:G129"/>
    <mergeCell ref="B128:G128"/>
    <mergeCell ref="B127:G127"/>
    <mergeCell ref="B126:G126"/>
    <mergeCell ref="B62:G62"/>
    <mergeCell ref="B64:G64"/>
    <mergeCell ref="B63:G63"/>
    <mergeCell ref="B65:G65"/>
    <mergeCell ref="B66:G66"/>
    <mergeCell ref="B2:E2"/>
    <mergeCell ref="C4:H4"/>
    <mergeCell ref="B60:G60"/>
    <mergeCell ref="B59:G59"/>
    <mergeCell ref="B61:G61"/>
  </mergeCells>
  <pageMargins left="0.75" right="0.75" top="1" bottom="1" header="0.5" footer="0.5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N52"/>
  <sheetViews>
    <sheetView showGridLines="0" showRuler="0" workbookViewId="0"/>
  </sheetViews>
  <sheetFormatPr defaultColWidth="13.1796875" defaultRowHeight="12.5"/>
  <cols>
    <col min="1" max="1" width="8" customWidth="1"/>
    <col min="2" max="2" width="43.1796875" customWidth="1"/>
  </cols>
  <sheetData>
    <row r="1" spans="2:4" ht="15" customHeight="1"/>
    <row r="2" spans="2:4" ht="15.75" customHeight="1">
      <c r="B2" s="236" t="s">
        <v>192</v>
      </c>
      <c r="C2" s="174"/>
      <c r="D2" s="174"/>
    </row>
    <row r="3" spans="2:4" ht="15.75" customHeight="1">
      <c r="C3" s="1449" t="s">
        <v>8</v>
      </c>
      <c r="D3" s="1449"/>
    </row>
    <row r="4" spans="2:4" ht="13.4" customHeight="1">
      <c r="B4" s="165"/>
      <c r="C4" s="238" t="s">
        <v>193</v>
      </c>
      <c r="D4" s="238" t="s">
        <v>193</v>
      </c>
    </row>
    <row r="5" spans="2:4" ht="13.4" customHeight="1">
      <c r="B5" s="359" t="s">
        <v>194</v>
      </c>
      <c r="C5" s="376" t="s">
        <v>56</v>
      </c>
      <c r="D5" s="377">
        <v>45291</v>
      </c>
    </row>
    <row r="6" spans="2:4" ht="13.4" customHeight="1">
      <c r="B6" s="321" t="s">
        <v>195</v>
      </c>
      <c r="C6" s="378">
        <v>163197</v>
      </c>
      <c r="D6" s="379">
        <v>163639</v>
      </c>
    </row>
    <row r="7" spans="2:4" ht="13.4" customHeight="1">
      <c r="B7" s="44" t="s">
        <v>196</v>
      </c>
      <c r="C7" s="134">
        <v>0.2</v>
      </c>
      <c r="D7" s="230">
        <v>0.2</v>
      </c>
    </row>
    <row r="8" spans="2:4" ht="13.4" customHeight="1">
      <c r="B8" s="44" t="s">
        <v>197</v>
      </c>
      <c r="C8" s="134">
        <v>0.5</v>
      </c>
      <c r="D8" s="230">
        <v>0.5</v>
      </c>
    </row>
    <row r="9" spans="2:4" ht="13.4" customHeight="1">
      <c r="B9" s="44" t="s">
        <v>198</v>
      </c>
      <c r="C9" s="134">
        <v>0.6</v>
      </c>
      <c r="D9" s="230">
        <v>0.6</v>
      </c>
    </row>
    <row r="10" spans="2:4" ht="13.4" customHeight="1">
      <c r="B10" s="44" t="s">
        <v>199</v>
      </c>
      <c r="C10" s="134">
        <v>3.7</v>
      </c>
      <c r="D10" s="230">
        <v>7.2</v>
      </c>
    </row>
    <row r="11" spans="2:4" ht="15" customHeight="1">
      <c r="B11" s="44"/>
      <c r="C11" s="234"/>
      <c r="D11" s="234"/>
    </row>
    <row r="12" spans="2:4" ht="13.4" customHeight="1">
      <c r="B12" s="359" t="s">
        <v>200</v>
      </c>
      <c r="C12" s="380"/>
      <c r="D12" s="380"/>
    </row>
    <row r="13" spans="2:4" ht="13.4" customHeight="1">
      <c r="B13" s="321" t="s">
        <v>201</v>
      </c>
      <c r="C13" s="322">
        <v>53</v>
      </c>
      <c r="D13" s="325">
        <v>53.6</v>
      </c>
    </row>
    <row r="14" spans="2:4" ht="13.4" customHeight="1">
      <c r="B14" s="44" t="s">
        <v>202</v>
      </c>
      <c r="C14" s="134">
        <v>39.700000000000003</v>
      </c>
      <c r="D14" s="230">
        <v>40</v>
      </c>
    </row>
    <row r="15" spans="2:4" ht="15" customHeight="1">
      <c r="B15" s="44"/>
      <c r="C15" s="234"/>
      <c r="D15" s="234"/>
    </row>
    <row r="16" spans="2:4" ht="22.5" customHeight="1">
      <c r="B16" s="224"/>
      <c r="C16" s="10" t="s">
        <v>53</v>
      </c>
      <c r="D16" s="10" t="s">
        <v>53</v>
      </c>
    </row>
    <row r="17" spans="2:14" ht="13.4" customHeight="1">
      <c r="B17" s="381" t="s">
        <v>203</v>
      </c>
      <c r="C17" s="382" t="s">
        <v>56</v>
      </c>
      <c r="D17" s="377">
        <v>45291</v>
      </c>
    </row>
    <row r="18" spans="2:14" ht="13.4" customHeight="1">
      <c r="B18" s="321" t="s">
        <v>204</v>
      </c>
      <c r="C18" s="266">
        <v>23895</v>
      </c>
      <c r="D18" s="265">
        <v>22669</v>
      </c>
    </row>
    <row r="19" spans="2:14" ht="13.4" customHeight="1">
      <c r="B19" s="44" t="s">
        <v>205</v>
      </c>
      <c r="C19" s="134">
        <v>0.9</v>
      </c>
      <c r="D19" s="230">
        <v>0.6</v>
      </c>
    </row>
    <row r="20" spans="2:14" ht="13.4" customHeight="1">
      <c r="B20" s="44" t="s">
        <v>206</v>
      </c>
      <c r="C20" s="134">
        <v>65.5</v>
      </c>
      <c r="D20" s="230">
        <v>62.6</v>
      </c>
    </row>
    <row r="21" spans="2:14" ht="13.4" customHeight="1">
      <c r="B21" s="44" t="s">
        <v>207</v>
      </c>
      <c r="C21" s="134">
        <v>56.3</v>
      </c>
      <c r="D21" s="230">
        <v>53.8</v>
      </c>
    </row>
    <row r="22" spans="2:14" ht="15" customHeight="1"/>
    <row r="23" spans="2:14" ht="15" customHeight="1">
      <c r="B23" s="1450" t="s">
        <v>208</v>
      </c>
      <c r="C23" s="1450"/>
      <c r="D23" s="1450"/>
      <c r="E23" s="1450"/>
      <c r="F23" s="1450"/>
      <c r="G23" s="1450"/>
      <c r="H23" s="1450"/>
      <c r="I23" s="53"/>
      <c r="J23" s="53"/>
    </row>
    <row r="24" spans="2:14" ht="15" customHeight="1">
      <c r="B24" s="383"/>
      <c r="C24" s="383"/>
      <c r="D24" s="383"/>
      <c r="E24" s="383"/>
      <c r="F24" s="383"/>
      <c r="G24" s="383"/>
      <c r="H24" s="383"/>
      <c r="I24" s="53"/>
      <c r="J24" s="53"/>
    </row>
    <row r="25" spans="2:14" ht="15" customHeight="1">
      <c r="B25" s="165"/>
      <c r="C25" s="1449" t="s">
        <v>209</v>
      </c>
      <c r="D25" s="1449"/>
      <c r="E25" s="1449"/>
      <c r="F25" s="1449"/>
      <c r="G25" s="1449" t="s">
        <v>210</v>
      </c>
      <c r="H25" s="1449"/>
      <c r="I25" s="1449"/>
      <c r="J25" s="1449"/>
      <c r="K25" s="1449" t="s">
        <v>92</v>
      </c>
      <c r="L25" s="1449"/>
      <c r="M25" s="1449"/>
      <c r="N25" s="1449"/>
    </row>
    <row r="26" spans="2:14" ht="15" customHeight="1">
      <c r="B26" s="44"/>
      <c r="C26" s="384" t="s">
        <v>75</v>
      </c>
      <c r="D26" s="384" t="s">
        <v>93</v>
      </c>
      <c r="E26" s="384" t="s">
        <v>96</v>
      </c>
      <c r="F26" s="384" t="s">
        <v>79</v>
      </c>
      <c r="G26" s="384" t="s">
        <v>75</v>
      </c>
      <c r="H26" s="384" t="s">
        <v>93</v>
      </c>
      <c r="I26" s="384" t="s">
        <v>96</v>
      </c>
      <c r="J26" s="384" t="s">
        <v>79</v>
      </c>
      <c r="K26" s="384" t="s">
        <v>75</v>
      </c>
      <c r="L26" s="384" t="s">
        <v>93</v>
      </c>
      <c r="M26" s="384" t="s">
        <v>96</v>
      </c>
      <c r="N26" s="384" t="s">
        <v>79</v>
      </c>
    </row>
    <row r="27" spans="2:14" ht="15" customHeight="1">
      <c r="B27" s="262" t="s">
        <v>8</v>
      </c>
      <c r="C27" s="272" t="s">
        <v>7</v>
      </c>
      <c r="D27" s="272" t="s">
        <v>7</v>
      </c>
      <c r="E27" s="272" t="s">
        <v>7</v>
      </c>
      <c r="F27" s="272" t="s">
        <v>7</v>
      </c>
      <c r="G27" s="272" t="s">
        <v>7</v>
      </c>
      <c r="H27" s="272" t="s">
        <v>7</v>
      </c>
      <c r="I27" s="272" t="s">
        <v>7</v>
      </c>
      <c r="J27" s="272" t="s">
        <v>7</v>
      </c>
      <c r="K27" s="272" t="s">
        <v>7</v>
      </c>
      <c r="L27" s="272" t="s">
        <v>7</v>
      </c>
      <c r="M27" s="272" t="s">
        <v>7</v>
      </c>
      <c r="N27" s="272" t="s">
        <v>7</v>
      </c>
    </row>
    <row r="28" spans="2:14" ht="15" customHeight="1">
      <c r="B28" s="385" t="s">
        <v>80</v>
      </c>
      <c r="C28" s="386"/>
      <c r="D28" s="386"/>
      <c r="E28" s="386"/>
      <c r="F28" s="386"/>
      <c r="G28" s="321"/>
      <c r="H28" s="321"/>
      <c r="I28" s="321"/>
      <c r="J28" s="386"/>
      <c r="K28" s="321"/>
      <c r="L28" s="321"/>
      <c r="M28" s="321"/>
      <c r="N28" s="386"/>
    </row>
    <row r="29" spans="2:14" ht="15" customHeight="1">
      <c r="B29" s="44" t="s">
        <v>211</v>
      </c>
      <c r="C29" s="1336">
        <v>74.5</v>
      </c>
      <c r="D29" s="1336">
        <v>10.7</v>
      </c>
      <c r="E29" s="1336">
        <v>0.9</v>
      </c>
      <c r="F29" s="1336">
        <v>86.1</v>
      </c>
      <c r="G29" s="1336">
        <v>8.3000000000000007</v>
      </c>
      <c r="H29" s="1336">
        <v>15.8</v>
      </c>
      <c r="I29" s="1336">
        <v>18.7</v>
      </c>
      <c r="J29" s="1336">
        <v>42.8</v>
      </c>
      <c r="K29" s="1336">
        <v>0</v>
      </c>
      <c r="L29" s="1336">
        <v>0.1</v>
      </c>
      <c r="M29" s="1336">
        <v>1.8</v>
      </c>
      <c r="N29" s="1336">
        <v>0</v>
      </c>
    </row>
    <row r="30" spans="2:14" ht="15" customHeight="1">
      <c r="B30" s="44" t="s">
        <v>212</v>
      </c>
      <c r="C30" s="1336">
        <v>11.8</v>
      </c>
      <c r="D30" s="1336">
        <v>1.2</v>
      </c>
      <c r="E30" s="1336">
        <v>0.1</v>
      </c>
      <c r="F30" s="1336">
        <v>13.1</v>
      </c>
      <c r="G30" s="1336">
        <v>10.199999999999999</v>
      </c>
      <c r="H30" s="1336">
        <v>24.2</v>
      </c>
      <c r="I30" s="1336">
        <v>9.6999999999999993</v>
      </c>
      <c r="J30" s="1336">
        <v>44.1</v>
      </c>
      <c r="K30" s="1336">
        <v>0.1</v>
      </c>
      <c r="L30" s="1336">
        <v>1.7</v>
      </c>
      <c r="M30" s="1336">
        <v>13</v>
      </c>
      <c r="N30" s="1336">
        <v>0.3</v>
      </c>
    </row>
    <row r="31" spans="2:14" ht="15" customHeight="1">
      <c r="B31" s="44" t="s">
        <v>213</v>
      </c>
      <c r="C31" s="1336">
        <v>0.8</v>
      </c>
      <c r="D31" s="1336">
        <v>0</v>
      </c>
      <c r="E31" s="1336">
        <v>0</v>
      </c>
      <c r="F31" s="1336">
        <v>0.8</v>
      </c>
      <c r="G31" s="1336">
        <v>1.3</v>
      </c>
      <c r="H31" s="1336">
        <v>2.2999999999999998</v>
      </c>
      <c r="I31" s="1336">
        <v>4</v>
      </c>
      <c r="J31" s="1336">
        <v>7.6</v>
      </c>
      <c r="K31" s="1336">
        <v>0.1</v>
      </c>
      <c r="L31" s="1336">
        <v>4.9000000000000004</v>
      </c>
      <c r="M31" s="1336">
        <v>35.799999999999997</v>
      </c>
      <c r="N31" s="1336">
        <v>0.8</v>
      </c>
    </row>
    <row r="32" spans="2:14" ht="15" customHeight="1">
      <c r="B32" s="267" t="s">
        <v>214</v>
      </c>
      <c r="C32" s="1337">
        <v>0</v>
      </c>
      <c r="D32" s="1337">
        <v>0</v>
      </c>
      <c r="E32" s="1337">
        <v>0</v>
      </c>
      <c r="F32" s="1337">
        <v>0</v>
      </c>
      <c r="G32" s="1337">
        <v>0.2</v>
      </c>
      <c r="H32" s="1337">
        <v>1.4</v>
      </c>
      <c r="I32" s="1337">
        <v>3.9</v>
      </c>
      <c r="J32" s="1337">
        <v>5.5</v>
      </c>
      <c r="K32" s="1337">
        <v>1.6</v>
      </c>
      <c r="L32" s="1337">
        <v>45.9</v>
      </c>
      <c r="M32" s="1337">
        <v>68.7</v>
      </c>
      <c r="N32" s="1337">
        <v>24.8</v>
      </c>
    </row>
    <row r="33" spans="2:14" ht="15" customHeight="1">
      <c r="B33" s="385" t="s">
        <v>94</v>
      </c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  <c r="N33" s="374"/>
    </row>
    <row r="34" spans="2:14" ht="15" customHeight="1">
      <c r="B34" s="44" t="s">
        <v>211</v>
      </c>
      <c r="C34" s="230">
        <v>73.5</v>
      </c>
      <c r="D34" s="230">
        <v>10.4</v>
      </c>
      <c r="E34" s="230">
        <v>0.9</v>
      </c>
      <c r="F34" s="230">
        <v>84.8</v>
      </c>
      <c r="G34" s="230">
        <v>8.5</v>
      </c>
      <c r="H34" s="230">
        <v>16.2</v>
      </c>
      <c r="I34" s="230">
        <v>26.7</v>
      </c>
      <c r="J34" s="230">
        <v>51.4</v>
      </c>
      <c r="K34" s="230">
        <v>0</v>
      </c>
      <c r="L34" s="230">
        <v>0.2</v>
      </c>
      <c r="M34" s="230">
        <v>3.8</v>
      </c>
      <c r="N34" s="230">
        <v>0.1</v>
      </c>
    </row>
    <row r="35" spans="2:14" ht="15" customHeight="1">
      <c r="B35" s="44" t="s">
        <v>212</v>
      </c>
      <c r="C35" s="230">
        <v>12.3</v>
      </c>
      <c r="D35" s="230">
        <v>1.2</v>
      </c>
      <c r="E35" s="230">
        <v>0.1</v>
      </c>
      <c r="F35" s="230">
        <v>13.6</v>
      </c>
      <c r="G35" s="230">
        <v>7.4</v>
      </c>
      <c r="H35" s="230">
        <v>16.7</v>
      </c>
      <c r="I35" s="230">
        <v>12.8</v>
      </c>
      <c r="J35" s="230">
        <v>36.9</v>
      </c>
      <c r="K35" s="230">
        <v>0.1</v>
      </c>
      <c r="L35" s="230">
        <v>1.9</v>
      </c>
      <c r="M35" s="230">
        <v>27.9</v>
      </c>
      <c r="N35" s="230">
        <v>0.4</v>
      </c>
    </row>
    <row r="36" spans="2:14" ht="15" customHeight="1">
      <c r="B36" s="44" t="s">
        <v>213</v>
      </c>
      <c r="C36" s="230">
        <v>1.5</v>
      </c>
      <c r="D36" s="230">
        <v>0.1</v>
      </c>
      <c r="E36" s="230">
        <v>0</v>
      </c>
      <c r="F36" s="230">
        <v>1.6</v>
      </c>
      <c r="G36" s="230">
        <v>1.2</v>
      </c>
      <c r="H36" s="230">
        <v>2.5</v>
      </c>
      <c r="I36" s="230">
        <v>3.6</v>
      </c>
      <c r="J36" s="230">
        <v>7.3</v>
      </c>
      <c r="K36" s="230">
        <v>0.1</v>
      </c>
      <c r="L36" s="230">
        <v>2.6</v>
      </c>
      <c r="M36" s="230">
        <v>63.3</v>
      </c>
      <c r="N36" s="230">
        <v>0.6</v>
      </c>
    </row>
    <row r="37" spans="2:14" ht="15" customHeight="1">
      <c r="B37" s="44" t="s">
        <v>214</v>
      </c>
      <c r="C37" s="230">
        <v>0</v>
      </c>
      <c r="D37" s="230">
        <v>0</v>
      </c>
      <c r="E37" s="230">
        <v>0</v>
      </c>
      <c r="F37" s="230">
        <v>0</v>
      </c>
      <c r="G37" s="230">
        <v>0.3</v>
      </c>
      <c r="H37" s="230">
        <v>0.7</v>
      </c>
      <c r="I37" s="230">
        <v>3.4</v>
      </c>
      <c r="J37" s="230">
        <v>4.4000000000000004</v>
      </c>
      <c r="K37" s="230">
        <v>1</v>
      </c>
      <c r="L37" s="230">
        <v>12.1</v>
      </c>
      <c r="M37" s="230">
        <v>100</v>
      </c>
      <c r="N37" s="230">
        <v>12.4</v>
      </c>
    </row>
    <row r="38" spans="2:14" ht="15" customHeight="1"/>
    <row r="39" spans="2:14" ht="15" customHeight="1"/>
    <row r="40" spans="2:14" ht="15" customHeight="1"/>
    <row r="41" spans="2:14" ht="15" customHeight="1"/>
    <row r="42" spans="2:14" ht="15" customHeight="1"/>
    <row r="43" spans="2:14" ht="15" customHeight="1"/>
    <row r="44" spans="2:14" ht="15" customHeight="1"/>
    <row r="45" spans="2:14" ht="15" customHeight="1"/>
    <row r="46" spans="2:14" ht="15" customHeight="1"/>
    <row r="47" spans="2:14" ht="15" customHeight="1"/>
    <row r="48" spans="2:14" ht="15" customHeight="1"/>
    <row r="49" ht="15" customHeight="1"/>
    <row r="50" ht="15" customHeight="1"/>
    <row r="51" ht="15" customHeight="1"/>
    <row r="52" ht="15" customHeight="1"/>
  </sheetData>
  <mergeCells count="5">
    <mergeCell ref="C3:D3"/>
    <mergeCell ref="B23:H23"/>
    <mergeCell ref="C25:F25"/>
    <mergeCell ref="G25:J25"/>
    <mergeCell ref="K25:N25"/>
  </mergeCells>
  <pageMargins left="0.75" right="0.75" top="1" bottom="1" header="0.5" footer="0.5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52"/>
  <sheetViews>
    <sheetView showGridLines="0" showRuler="0" topLeftCell="A4" workbookViewId="0">
      <selection activeCell="B6" sqref="B6"/>
    </sheetView>
  </sheetViews>
  <sheetFormatPr defaultColWidth="13.1796875" defaultRowHeight="12.5"/>
  <cols>
    <col min="2" max="2" width="31.1796875" customWidth="1"/>
  </cols>
  <sheetData>
    <row r="1" spans="2:7" ht="15" customHeight="1"/>
    <row r="2" spans="2:7" ht="45.75" customHeight="1">
      <c r="B2" s="236" t="s">
        <v>215</v>
      </c>
      <c r="C2" s="10" t="s">
        <v>73</v>
      </c>
      <c r="D2" s="10" t="s">
        <v>216</v>
      </c>
      <c r="E2" s="10" t="s">
        <v>217</v>
      </c>
      <c r="F2" s="10" t="s">
        <v>218</v>
      </c>
      <c r="G2" s="10" t="s">
        <v>219</v>
      </c>
    </row>
    <row r="3" spans="2:7" ht="13.4" customHeight="1">
      <c r="B3" s="359" t="s">
        <v>80</v>
      </c>
      <c r="C3" s="263" t="s">
        <v>6</v>
      </c>
      <c r="D3" s="263" t="s">
        <v>7</v>
      </c>
      <c r="E3" s="263" t="s">
        <v>7</v>
      </c>
      <c r="F3" s="263" t="s">
        <v>7</v>
      </c>
      <c r="G3" s="263" t="s">
        <v>7</v>
      </c>
    </row>
    <row r="4" spans="2:7" ht="13.4" customHeight="1">
      <c r="B4" s="264" t="s">
        <v>8</v>
      </c>
      <c r="C4" s="385"/>
      <c r="D4" s="385"/>
      <c r="E4" s="385"/>
      <c r="F4" s="385"/>
      <c r="G4" s="385"/>
    </row>
    <row r="5" spans="2:7" ht="13.4" customHeight="1">
      <c r="B5" s="44" t="s">
        <v>224</v>
      </c>
      <c r="C5" s="387">
        <v>15781</v>
      </c>
      <c r="D5" s="134">
        <v>0.7</v>
      </c>
      <c r="E5" s="134">
        <v>0.2</v>
      </c>
      <c r="F5" s="134">
        <v>1.1000000000000001</v>
      </c>
      <c r="G5" s="134">
        <v>0.9</v>
      </c>
    </row>
    <row r="6" spans="2:7" ht="13.4" customHeight="1">
      <c r="B6" s="44" t="s">
        <v>220</v>
      </c>
      <c r="C6" s="387">
        <v>11611</v>
      </c>
      <c r="D6" s="134">
        <v>0.7</v>
      </c>
      <c r="E6" s="134">
        <v>0.2</v>
      </c>
      <c r="F6" s="134">
        <v>1.4</v>
      </c>
      <c r="G6" s="134">
        <v>1.1000000000000001</v>
      </c>
    </row>
    <row r="7" spans="2:7" ht="13.4" customHeight="1">
      <c r="B7" s="44" t="s">
        <v>753</v>
      </c>
      <c r="C7" s="387">
        <v>4170</v>
      </c>
      <c r="D7" s="134">
        <v>0.8</v>
      </c>
      <c r="E7" s="134">
        <v>0.3</v>
      </c>
      <c r="F7" s="134">
        <v>0.1</v>
      </c>
      <c r="G7" s="134">
        <v>0.1</v>
      </c>
    </row>
    <row r="8" spans="2:7" ht="13.4" customHeight="1">
      <c r="B8" s="44" t="s">
        <v>225</v>
      </c>
      <c r="C8" s="387">
        <v>8051</v>
      </c>
      <c r="D8" s="134">
        <v>1</v>
      </c>
      <c r="E8" s="134">
        <v>0.4</v>
      </c>
      <c r="F8" s="134">
        <v>0.7</v>
      </c>
      <c r="G8" s="134">
        <v>0.5</v>
      </c>
    </row>
    <row r="9" spans="2:7" ht="21">
      <c r="B9" s="44" t="s">
        <v>221</v>
      </c>
      <c r="C9" s="387">
        <v>3993</v>
      </c>
      <c r="D9" s="134">
        <v>1.4</v>
      </c>
      <c r="E9" s="134">
        <v>0.6</v>
      </c>
      <c r="F9" s="134">
        <v>1.3</v>
      </c>
      <c r="G9" s="134">
        <v>1</v>
      </c>
    </row>
    <row r="10" spans="2:7" ht="15" customHeight="1">
      <c r="B10" s="44" t="s">
        <v>754</v>
      </c>
      <c r="C10" s="387">
        <v>4058</v>
      </c>
      <c r="D10" s="134">
        <v>0.5</v>
      </c>
      <c r="E10" s="134">
        <v>0.2</v>
      </c>
      <c r="F10" s="134">
        <v>0.1</v>
      </c>
      <c r="G10" s="388">
        <v>0</v>
      </c>
    </row>
    <row r="11" spans="2:7" ht="13.4" customHeight="1">
      <c r="B11" s="44" t="s">
        <v>222</v>
      </c>
      <c r="C11" s="387">
        <v>1609</v>
      </c>
      <c r="D11" s="134">
        <v>0.6</v>
      </c>
      <c r="E11" s="134">
        <v>0.3</v>
      </c>
      <c r="F11" s="134">
        <v>1</v>
      </c>
      <c r="G11" s="134">
        <v>1</v>
      </c>
    </row>
    <row r="12" spans="2:7" ht="13.4" customHeight="1">
      <c r="B12" s="128" t="s">
        <v>11</v>
      </c>
      <c r="C12" s="169"/>
      <c r="D12" s="169"/>
      <c r="E12" s="169"/>
      <c r="F12" s="169"/>
      <c r="G12" s="169"/>
    </row>
    <row r="13" spans="2:7" ht="13.4" customHeight="1">
      <c r="B13" s="44" t="s">
        <v>223</v>
      </c>
      <c r="C13" s="387">
        <v>28548</v>
      </c>
      <c r="D13" s="134">
        <v>3</v>
      </c>
      <c r="E13" s="134">
        <v>1.6</v>
      </c>
      <c r="F13" s="134">
        <v>3.8</v>
      </c>
      <c r="G13" s="134">
        <v>3.7</v>
      </c>
    </row>
    <row r="14" spans="2:7" ht="13.4" customHeight="1">
      <c r="B14" s="165"/>
      <c r="C14" s="9"/>
      <c r="D14" s="9"/>
      <c r="E14" s="9"/>
      <c r="F14" s="9"/>
      <c r="G14" s="9"/>
    </row>
    <row r="15" spans="2:7" ht="13.4" customHeight="1">
      <c r="B15" s="165"/>
      <c r="C15" s="9"/>
      <c r="D15" s="9"/>
      <c r="E15" s="9"/>
      <c r="F15" s="9"/>
      <c r="G15" s="9"/>
    </row>
    <row r="16" spans="2:7" ht="13.4" customHeight="1">
      <c r="B16" s="359" t="s">
        <v>94</v>
      </c>
      <c r="C16" s="272"/>
      <c r="D16" s="272"/>
      <c r="E16" s="272"/>
      <c r="F16" s="272"/>
      <c r="G16" s="272"/>
    </row>
    <row r="17" spans="2:7" ht="13.4" customHeight="1">
      <c r="B17" s="264" t="s">
        <v>8</v>
      </c>
      <c r="C17" s="385"/>
      <c r="D17" s="385"/>
      <c r="E17" s="385"/>
      <c r="F17" s="385"/>
      <c r="G17" s="385"/>
    </row>
    <row r="18" spans="2:7" ht="13.4" customHeight="1">
      <c r="B18" s="44" t="s">
        <v>224</v>
      </c>
      <c r="C18" s="305">
        <v>10420</v>
      </c>
      <c r="D18" s="230">
        <v>0.9</v>
      </c>
      <c r="E18" s="230">
        <v>0.2</v>
      </c>
      <c r="F18" s="230">
        <v>1.4</v>
      </c>
      <c r="G18" s="230">
        <v>1.3</v>
      </c>
    </row>
    <row r="19" spans="2:7" ht="13.4" customHeight="1">
      <c r="B19" s="44" t="s">
        <v>225</v>
      </c>
      <c r="C19" s="305">
        <v>3641</v>
      </c>
      <c r="D19" s="230">
        <v>1.5</v>
      </c>
      <c r="E19" s="230">
        <v>0.6</v>
      </c>
      <c r="F19" s="230">
        <v>1.3</v>
      </c>
      <c r="G19" s="230">
        <v>1</v>
      </c>
    </row>
    <row r="20" spans="2:7" ht="13.4" customHeight="1">
      <c r="B20" s="44" t="s">
        <v>222</v>
      </c>
      <c r="C20" s="305">
        <v>2344</v>
      </c>
      <c r="D20" s="230">
        <v>0.6</v>
      </c>
      <c r="E20" s="230">
        <v>0.3</v>
      </c>
      <c r="F20" s="230">
        <v>0.7</v>
      </c>
      <c r="G20" s="230">
        <v>0.7</v>
      </c>
    </row>
    <row r="21" spans="2:7" ht="13.4" customHeight="1">
      <c r="B21" s="128" t="s">
        <v>11</v>
      </c>
      <c r="C21" s="169"/>
      <c r="D21" s="169"/>
      <c r="E21" s="169"/>
      <c r="F21" s="169"/>
      <c r="G21" s="169"/>
    </row>
    <row r="22" spans="2:7" ht="13.4" customHeight="1">
      <c r="B22" s="44" t="s">
        <v>226</v>
      </c>
      <c r="C22" s="305">
        <v>27286</v>
      </c>
      <c r="D22" s="230">
        <v>2.9</v>
      </c>
      <c r="E22" s="230">
        <v>1.5</v>
      </c>
      <c r="F22" s="230">
        <v>2.2999999999999998</v>
      </c>
      <c r="G22" s="230">
        <v>2.2999999999999998</v>
      </c>
    </row>
    <row r="23" spans="2:7" ht="15" customHeight="1"/>
    <row r="24" spans="2:7" ht="15" customHeight="1"/>
    <row r="25" spans="2:7" ht="15" customHeight="1"/>
    <row r="26" spans="2:7" ht="40.75" customHeight="1">
      <c r="B26" s="236" t="s">
        <v>227</v>
      </c>
      <c r="C26" s="10" t="s">
        <v>73</v>
      </c>
      <c r="D26" s="10" t="s">
        <v>216</v>
      </c>
      <c r="E26" s="10" t="s">
        <v>217</v>
      </c>
      <c r="F26" s="10" t="s">
        <v>218</v>
      </c>
      <c r="G26" s="10" t="s">
        <v>219</v>
      </c>
    </row>
    <row r="27" spans="2:7" ht="13.4" customHeight="1">
      <c r="B27" s="165" t="s">
        <v>80</v>
      </c>
      <c r="C27" s="9" t="s">
        <v>6</v>
      </c>
      <c r="D27" s="9" t="s">
        <v>7</v>
      </c>
      <c r="E27" s="9" t="s">
        <v>7</v>
      </c>
      <c r="F27" s="9" t="s">
        <v>7</v>
      </c>
      <c r="G27" s="9" t="s">
        <v>7</v>
      </c>
    </row>
    <row r="28" spans="2:7" ht="13.4" customHeight="1">
      <c r="B28" s="128" t="s">
        <v>11</v>
      </c>
      <c r="C28" s="387">
        <v>6241</v>
      </c>
      <c r="D28" s="134">
        <v>1.3</v>
      </c>
      <c r="E28" s="134">
        <v>0.5</v>
      </c>
      <c r="F28" s="134">
        <v>2</v>
      </c>
      <c r="G28" s="134">
        <v>2</v>
      </c>
    </row>
    <row r="29" spans="2:7" ht="19.149999999999999" customHeight="1">
      <c r="B29" s="1324" t="s">
        <v>228</v>
      </c>
      <c r="C29" s="387">
        <v>3733</v>
      </c>
      <c r="D29" s="134">
        <v>1.8</v>
      </c>
      <c r="E29" s="134">
        <v>0.9</v>
      </c>
      <c r="F29" s="134">
        <v>1.3</v>
      </c>
      <c r="G29" s="134">
        <v>1.2</v>
      </c>
    </row>
    <row r="30" spans="2:7" ht="6.65" customHeight="1"/>
    <row r="31" spans="2:7" ht="13.4" customHeight="1">
      <c r="B31" s="165" t="s">
        <v>94</v>
      </c>
      <c r="C31" s="9"/>
      <c r="D31" s="9"/>
      <c r="E31" s="9"/>
      <c r="F31" s="9"/>
      <c r="G31" s="9"/>
    </row>
    <row r="32" spans="2:7" ht="22.5" customHeight="1">
      <c r="B32" s="1324" t="s">
        <v>228</v>
      </c>
      <c r="C32" s="305">
        <v>4094</v>
      </c>
      <c r="D32" s="230">
        <v>1.7</v>
      </c>
      <c r="E32" s="230">
        <v>0.8</v>
      </c>
      <c r="F32" s="230">
        <v>1</v>
      </c>
      <c r="G32" s="230">
        <v>1</v>
      </c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</sheetData>
  <pageMargins left="0.75" right="0.75" top="1" bottom="1" header="0.5" footer="0.5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J50"/>
  <sheetViews>
    <sheetView showGridLines="0" showRuler="0" workbookViewId="0"/>
  </sheetViews>
  <sheetFormatPr defaultColWidth="13.1796875" defaultRowHeight="12.5"/>
  <cols>
    <col min="2" max="2" width="19.81640625" customWidth="1"/>
    <col min="3" max="5" width="10.453125" customWidth="1"/>
    <col min="6" max="6" width="2.54296875" customWidth="1"/>
    <col min="7" max="9" width="10.453125" customWidth="1"/>
    <col min="10" max="10" width="3.81640625" customWidth="1"/>
  </cols>
  <sheetData>
    <row r="1" spans="2:10" ht="15" customHeight="1"/>
    <row r="2" spans="2:10" ht="15.75" customHeight="1">
      <c r="B2" s="1427" t="s">
        <v>229</v>
      </c>
      <c r="C2" s="1427"/>
      <c r="D2" s="1427"/>
      <c r="E2" s="1427"/>
      <c r="F2" s="394"/>
      <c r="G2" s="394"/>
      <c r="H2" s="394"/>
      <c r="I2" s="395"/>
      <c r="J2" s="394"/>
    </row>
    <row r="3" spans="2:10" ht="15" customHeight="1">
      <c r="B3" s="236"/>
      <c r="C3" s="236"/>
      <c r="D3" s="236"/>
      <c r="E3" s="236"/>
      <c r="F3" s="394"/>
      <c r="G3" s="394"/>
      <c r="H3" s="394"/>
      <c r="I3" s="395"/>
      <c r="J3" s="394"/>
    </row>
    <row r="4" spans="2:10" ht="13.4" customHeight="1">
      <c r="B4" s="165"/>
      <c r="C4" s="1449" t="s">
        <v>24</v>
      </c>
      <c r="D4" s="1449"/>
      <c r="E4" s="1449"/>
      <c r="F4" s="396"/>
      <c r="G4" s="1449" t="s">
        <v>25</v>
      </c>
      <c r="H4" s="1449"/>
      <c r="I4" s="1449"/>
      <c r="J4" s="396"/>
    </row>
    <row r="5" spans="2:10" ht="13.4" customHeight="1">
      <c r="B5" s="128"/>
      <c r="C5" s="384" t="s">
        <v>230</v>
      </c>
      <c r="D5" s="384" t="s">
        <v>231</v>
      </c>
      <c r="E5" s="384" t="s">
        <v>232</v>
      </c>
      <c r="F5" s="165"/>
      <c r="G5" s="384" t="s">
        <v>230</v>
      </c>
      <c r="H5" s="384" t="s">
        <v>231</v>
      </c>
      <c r="I5" s="384" t="s">
        <v>232</v>
      </c>
      <c r="J5" s="165"/>
    </row>
    <row r="6" spans="2:10" ht="13.4" customHeight="1">
      <c r="B6" s="267"/>
      <c r="C6" s="272" t="s">
        <v>6</v>
      </c>
      <c r="D6" s="272" t="s">
        <v>6</v>
      </c>
      <c r="E6" s="272" t="s">
        <v>6</v>
      </c>
      <c r="F6" s="396"/>
      <c r="G6" s="272" t="s">
        <v>6</v>
      </c>
      <c r="H6" s="272" t="s">
        <v>6</v>
      </c>
      <c r="I6" s="272" t="s">
        <v>6</v>
      </c>
      <c r="J6" s="396"/>
    </row>
    <row r="7" spans="2:10" ht="13.4" customHeight="1">
      <c r="B7" s="321" t="s">
        <v>233</v>
      </c>
      <c r="C7" s="389">
        <v>21</v>
      </c>
      <c r="D7" s="389">
        <v>27</v>
      </c>
      <c r="E7" s="389">
        <v>17</v>
      </c>
      <c r="F7" s="169"/>
      <c r="G7" s="265">
        <v>40</v>
      </c>
      <c r="H7" s="265">
        <v>57</v>
      </c>
      <c r="I7" s="265">
        <v>22</v>
      </c>
      <c r="J7" s="169"/>
    </row>
    <row r="8" spans="2:10" ht="13.4" customHeight="1">
      <c r="B8" s="44" t="s">
        <v>234</v>
      </c>
      <c r="C8" s="390">
        <v>15</v>
      </c>
      <c r="D8" s="390">
        <v>25</v>
      </c>
      <c r="E8" s="390">
        <v>7</v>
      </c>
      <c r="F8" s="169"/>
      <c r="G8" s="227">
        <v>15</v>
      </c>
      <c r="H8" s="227">
        <v>25</v>
      </c>
      <c r="I8" s="227">
        <v>9</v>
      </c>
      <c r="J8" s="169"/>
    </row>
    <row r="9" spans="2:10" ht="13.4" customHeight="1">
      <c r="B9" s="44" t="s">
        <v>235</v>
      </c>
      <c r="C9" s="390">
        <v>6</v>
      </c>
      <c r="D9" s="390">
        <v>12</v>
      </c>
      <c r="E9" s="390">
        <v>2</v>
      </c>
      <c r="F9" s="169"/>
      <c r="G9" s="227">
        <v>6</v>
      </c>
      <c r="H9" s="227">
        <v>10</v>
      </c>
      <c r="I9" s="227">
        <v>3</v>
      </c>
      <c r="J9" s="169"/>
    </row>
    <row r="10" spans="2:10" ht="13.4" customHeight="1">
      <c r="B10" s="44" t="s">
        <v>236</v>
      </c>
      <c r="C10" s="390">
        <v>5</v>
      </c>
      <c r="D10" s="390">
        <v>8</v>
      </c>
      <c r="E10" s="390">
        <v>4</v>
      </c>
      <c r="F10" s="169"/>
      <c r="G10" s="227">
        <v>13</v>
      </c>
      <c r="H10" s="227">
        <v>25</v>
      </c>
      <c r="I10" s="227">
        <v>8</v>
      </c>
      <c r="J10" s="169"/>
    </row>
    <row r="11" spans="2:10" ht="13.4" customHeight="1">
      <c r="B11" s="44" t="s">
        <v>237</v>
      </c>
      <c r="C11" s="390">
        <v>5</v>
      </c>
      <c r="D11" s="390">
        <v>7</v>
      </c>
      <c r="E11" s="390">
        <v>3</v>
      </c>
      <c r="F11" s="169"/>
      <c r="G11" s="227">
        <v>9</v>
      </c>
      <c r="H11" s="227">
        <v>14</v>
      </c>
      <c r="I11" s="227">
        <v>5</v>
      </c>
      <c r="J11" s="169"/>
    </row>
    <row r="12" spans="2:10" ht="13.4" customHeight="1">
      <c r="B12" s="44" t="s">
        <v>238</v>
      </c>
      <c r="C12" s="390">
        <v>4</v>
      </c>
      <c r="D12" s="390">
        <v>9</v>
      </c>
      <c r="E12" s="390">
        <v>2</v>
      </c>
      <c r="F12" s="169"/>
      <c r="G12" s="227">
        <v>4</v>
      </c>
      <c r="H12" s="227">
        <v>9</v>
      </c>
      <c r="I12" s="227">
        <v>1</v>
      </c>
      <c r="J12" s="169"/>
    </row>
    <row r="13" spans="2:10" ht="13.4" customHeight="1">
      <c r="B13" s="44" t="s">
        <v>239</v>
      </c>
      <c r="C13" s="390">
        <v>0</v>
      </c>
      <c r="D13" s="390">
        <v>1</v>
      </c>
      <c r="E13" s="390">
        <v>0</v>
      </c>
      <c r="F13" s="169"/>
      <c r="G13" s="227">
        <v>0</v>
      </c>
      <c r="H13" s="227">
        <v>1</v>
      </c>
      <c r="I13" s="227">
        <v>0</v>
      </c>
      <c r="J13" s="169"/>
    </row>
    <row r="14" spans="2:10" ht="13.4" customHeight="1">
      <c r="B14" s="44" t="s">
        <v>240</v>
      </c>
      <c r="C14" s="390">
        <v>4</v>
      </c>
      <c r="D14" s="390">
        <v>5</v>
      </c>
      <c r="E14" s="390">
        <v>2</v>
      </c>
      <c r="F14" s="169"/>
      <c r="G14" s="227">
        <v>6</v>
      </c>
      <c r="H14" s="227">
        <v>11</v>
      </c>
      <c r="I14" s="227">
        <v>2</v>
      </c>
      <c r="J14" s="169"/>
    </row>
    <row r="15" spans="2:10" ht="13.4" customHeight="1">
      <c r="B15" s="267" t="s">
        <v>241</v>
      </c>
      <c r="C15" s="391">
        <v>-34</v>
      </c>
      <c r="D15" s="392" t="s">
        <v>242</v>
      </c>
      <c r="E15" s="392" t="s">
        <v>242</v>
      </c>
      <c r="F15" s="169"/>
      <c r="G15" s="268">
        <v>-51</v>
      </c>
      <c r="H15" s="393" t="s">
        <v>243</v>
      </c>
      <c r="I15" s="393" t="s">
        <v>243</v>
      </c>
      <c r="J15" s="169"/>
    </row>
    <row r="16" spans="2:10" ht="13.4" customHeight="1">
      <c r="B16" s="264" t="s">
        <v>244</v>
      </c>
      <c r="C16" s="271">
        <v>26</v>
      </c>
      <c r="D16" s="271">
        <v>36</v>
      </c>
      <c r="E16" s="271">
        <v>15</v>
      </c>
      <c r="F16" s="169"/>
      <c r="G16" s="270">
        <v>42</v>
      </c>
      <c r="H16" s="270">
        <v>60</v>
      </c>
      <c r="I16" s="270">
        <v>24</v>
      </c>
      <c r="J16" s="169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mergeCells count="3">
    <mergeCell ref="B2:E2"/>
    <mergeCell ref="C4:E4"/>
    <mergeCell ref="G4:I4"/>
  </mergeCells>
  <pageMargins left="0.75" right="0.75" top="1" bottom="1" header="0.5" footer="0.5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54"/>
  <sheetViews>
    <sheetView showGridLines="0" showRuler="0" workbookViewId="0"/>
  </sheetViews>
  <sheetFormatPr defaultColWidth="13.1796875" defaultRowHeight="12.5"/>
  <cols>
    <col min="2" max="2" width="23.26953125" customWidth="1"/>
    <col min="3" max="3" width="7.81640625" customWidth="1"/>
    <col min="4" max="4" width="5.453125" customWidth="1"/>
    <col min="5" max="5" width="7.81640625" customWidth="1"/>
    <col min="6" max="6" width="0" hidden="1" customWidth="1"/>
    <col min="7" max="7" width="6.26953125" customWidth="1"/>
    <col min="8" max="8" width="5.453125" customWidth="1"/>
    <col min="9" max="9" width="7.54296875" customWidth="1"/>
    <col min="10" max="10" width="0" hidden="1" customWidth="1"/>
    <col min="11" max="12" width="6.26953125" customWidth="1"/>
    <col min="13" max="13" width="7.54296875" customWidth="1"/>
    <col min="14" max="14" width="0" hidden="1" customWidth="1"/>
    <col min="15" max="15" width="7.81640625" customWidth="1"/>
    <col min="16" max="16" width="6.26953125" customWidth="1"/>
    <col min="17" max="17" width="7.54296875" customWidth="1"/>
  </cols>
  <sheetData>
    <row r="1" spans="2:17" ht="15" customHeight="1"/>
    <row r="2" spans="2:17" ht="15" customHeight="1">
      <c r="B2" s="1452" t="s">
        <v>95</v>
      </c>
      <c r="C2" s="1421"/>
      <c r="D2" s="1421"/>
      <c r="E2" s="1421"/>
      <c r="F2" s="1421"/>
      <c r="G2" s="1421"/>
      <c r="H2" s="1421"/>
      <c r="I2" s="1421"/>
      <c r="J2" s="1421"/>
      <c r="K2" s="1421"/>
      <c r="L2" s="1421"/>
      <c r="M2" s="1421"/>
      <c r="N2" s="1421"/>
      <c r="O2" s="1421"/>
      <c r="P2" s="1421"/>
      <c r="Q2" s="1421"/>
    </row>
    <row r="3" spans="2:17" ht="15" customHeight="1">
      <c r="B3" s="1421"/>
      <c r="C3" s="1421"/>
      <c r="D3" s="1421"/>
      <c r="E3" s="1421"/>
      <c r="F3" s="1421"/>
      <c r="G3" s="1421"/>
      <c r="H3" s="1421"/>
      <c r="I3" s="1421"/>
      <c r="J3" s="1421"/>
      <c r="K3" s="1421"/>
      <c r="L3" s="1421"/>
      <c r="M3" s="1421"/>
      <c r="N3" s="1421"/>
      <c r="O3" s="1421"/>
      <c r="P3" s="1421"/>
      <c r="Q3" s="1421"/>
    </row>
    <row r="4" spans="2:17" ht="15" customHeight="1">
      <c r="C4" s="1451" t="s">
        <v>75</v>
      </c>
      <c r="D4" s="1421"/>
      <c r="E4" s="1421"/>
      <c r="G4" s="1451" t="s">
        <v>93</v>
      </c>
      <c r="H4" s="1421"/>
      <c r="I4" s="1421"/>
      <c r="K4" s="1451" t="s">
        <v>96</v>
      </c>
      <c r="L4" s="1421"/>
      <c r="M4" s="1421"/>
      <c r="O4" s="1451" t="s">
        <v>79</v>
      </c>
      <c r="P4" s="1421"/>
      <c r="Q4" s="1421"/>
    </row>
    <row r="5" spans="2:17" ht="15" customHeight="1">
      <c r="C5" s="179" t="s">
        <v>97</v>
      </c>
      <c r="D5" s="179" t="s">
        <v>98</v>
      </c>
      <c r="E5" s="179" t="s">
        <v>99</v>
      </c>
      <c r="F5" s="179"/>
      <c r="G5" s="179" t="s">
        <v>97</v>
      </c>
      <c r="H5" s="179" t="s">
        <v>98</v>
      </c>
      <c r="I5" s="179" t="s">
        <v>99</v>
      </c>
      <c r="J5" s="179"/>
      <c r="K5" s="179" t="s">
        <v>97</v>
      </c>
      <c r="L5" s="179" t="s">
        <v>98</v>
      </c>
      <c r="M5" s="179" t="s">
        <v>99</v>
      </c>
      <c r="N5" s="179"/>
      <c r="O5" s="179" t="s">
        <v>97</v>
      </c>
      <c r="P5" s="179" t="s">
        <v>98</v>
      </c>
      <c r="Q5" s="179" t="s">
        <v>99</v>
      </c>
    </row>
    <row r="6" spans="2:17" ht="15" customHeight="1">
      <c r="B6" s="180" t="s">
        <v>80</v>
      </c>
      <c r="C6" s="181" t="s">
        <v>6</v>
      </c>
      <c r="D6" s="181" t="s">
        <v>6</v>
      </c>
      <c r="E6" s="181" t="s">
        <v>7</v>
      </c>
      <c r="G6" s="181" t="s">
        <v>6</v>
      </c>
      <c r="H6" s="181" t="s">
        <v>6</v>
      </c>
      <c r="I6" s="181" t="s">
        <v>7</v>
      </c>
      <c r="K6" s="181" t="s">
        <v>6</v>
      </c>
      <c r="L6" s="181" t="s">
        <v>6</v>
      </c>
      <c r="M6" s="181" t="s">
        <v>7</v>
      </c>
      <c r="O6" s="181" t="s">
        <v>6</v>
      </c>
      <c r="P6" s="181" t="s">
        <v>6</v>
      </c>
      <c r="Q6" s="181" t="s">
        <v>7</v>
      </c>
    </row>
    <row r="7" spans="2:17" ht="15" customHeight="1">
      <c r="B7" s="182" t="s">
        <v>100</v>
      </c>
      <c r="C7" s="183">
        <v>5495</v>
      </c>
      <c r="D7" s="183">
        <v>64</v>
      </c>
      <c r="E7" s="184">
        <v>1.2E-2</v>
      </c>
      <c r="F7" s="185"/>
      <c r="G7" s="183">
        <v>689</v>
      </c>
      <c r="H7" s="183">
        <v>161</v>
      </c>
      <c r="I7" s="184">
        <v>0.23399999999999999</v>
      </c>
      <c r="J7" s="185"/>
      <c r="K7" s="183">
        <v>57</v>
      </c>
      <c r="L7" s="183">
        <v>46</v>
      </c>
      <c r="M7" s="184">
        <v>0.80700000000000005</v>
      </c>
      <c r="N7" s="185"/>
      <c r="O7" s="183">
        <v>6241</v>
      </c>
      <c r="P7" s="183">
        <v>271</v>
      </c>
      <c r="Q7" s="184">
        <v>4.2999999999999997E-2</v>
      </c>
    </row>
    <row r="8" spans="2:17" ht="22" customHeight="1">
      <c r="B8" s="186" t="s">
        <v>101</v>
      </c>
      <c r="C8" s="187">
        <v>1908</v>
      </c>
      <c r="D8" s="187">
        <v>18</v>
      </c>
      <c r="E8" s="188">
        <v>9.0000000000000011E-3</v>
      </c>
      <c r="G8" s="187">
        <v>307</v>
      </c>
      <c r="H8" s="187">
        <v>29</v>
      </c>
      <c r="I8" s="188">
        <v>9.4E-2</v>
      </c>
      <c r="K8" s="187">
        <v>93</v>
      </c>
      <c r="L8" s="187">
        <v>69</v>
      </c>
      <c r="M8" s="188">
        <v>0.74199999999999999</v>
      </c>
      <c r="O8" s="187">
        <v>2308</v>
      </c>
      <c r="P8" s="187">
        <v>116</v>
      </c>
      <c r="Q8" s="188">
        <v>0.05</v>
      </c>
    </row>
    <row r="9" spans="2:17" ht="15" customHeight="1">
      <c r="B9" s="186" t="s">
        <v>102</v>
      </c>
      <c r="C9" s="187">
        <v>1134</v>
      </c>
      <c r="D9" s="187">
        <v>16</v>
      </c>
      <c r="E9" s="188">
        <v>1.3999999999999999E-2</v>
      </c>
      <c r="G9" s="187">
        <v>220</v>
      </c>
      <c r="H9" s="187">
        <v>33</v>
      </c>
      <c r="I9" s="188">
        <v>0.15</v>
      </c>
      <c r="K9" s="187">
        <v>71</v>
      </c>
      <c r="L9" s="187">
        <v>48</v>
      </c>
      <c r="M9" s="188">
        <v>0.67599999999999993</v>
      </c>
      <c r="O9" s="187">
        <v>1425</v>
      </c>
      <c r="P9" s="187">
        <v>97</v>
      </c>
      <c r="Q9" s="188">
        <v>6.8000000000000005E-2</v>
      </c>
    </row>
    <row r="10" spans="2:17" ht="15" customHeight="1">
      <c r="B10" s="186" t="s">
        <v>103</v>
      </c>
      <c r="C10" s="187">
        <v>49</v>
      </c>
      <c r="D10" s="187">
        <v>1</v>
      </c>
      <c r="E10" s="188">
        <v>0.02</v>
      </c>
      <c r="F10" s="185"/>
      <c r="G10" s="187">
        <v>9</v>
      </c>
      <c r="H10" s="187">
        <v>3</v>
      </c>
      <c r="I10" s="188">
        <v>0.33299999999999996</v>
      </c>
      <c r="J10" s="185"/>
      <c r="K10" s="187">
        <v>1</v>
      </c>
      <c r="L10" s="187">
        <v>1</v>
      </c>
      <c r="M10" s="188">
        <v>1</v>
      </c>
      <c r="N10" s="185"/>
      <c r="O10" s="187">
        <v>59</v>
      </c>
      <c r="P10" s="187">
        <v>5</v>
      </c>
      <c r="Q10" s="188">
        <v>8.5000000000000006E-2</v>
      </c>
    </row>
    <row r="11" spans="2:17" ht="15" customHeight="1">
      <c r="B11" s="189" t="s">
        <v>86</v>
      </c>
      <c r="C11" s="190">
        <v>8586</v>
      </c>
      <c r="D11" s="190">
        <v>99</v>
      </c>
      <c r="E11" s="191">
        <v>1.2E-2</v>
      </c>
      <c r="F11" s="192"/>
      <c r="G11" s="190">
        <v>1225</v>
      </c>
      <c r="H11" s="190">
        <v>226</v>
      </c>
      <c r="I11" s="191">
        <v>0.184</v>
      </c>
      <c r="J11" s="192"/>
      <c r="K11" s="190">
        <v>222</v>
      </c>
      <c r="L11" s="190">
        <v>164</v>
      </c>
      <c r="M11" s="191">
        <v>0.7390000000000001</v>
      </c>
      <c r="N11" s="192"/>
      <c r="O11" s="190">
        <v>10033</v>
      </c>
      <c r="P11" s="190">
        <v>489</v>
      </c>
      <c r="Q11" s="191">
        <v>4.9000000000000002E-2</v>
      </c>
    </row>
    <row r="12" spans="2:17" ht="15" customHeight="1">
      <c r="B12" s="199"/>
      <c r="C12" s="199"/>
      <c r="D12" s="199"/>
      <c r="E12" s="199"/>
      <c r="G12" s="199"/>
      <c r="H12" s="199"/>
      <c r="I12" s="199"/>
      <c r="K12" s="199"/>
      <c r="L12" s="199"/>
      <c r="M12" s="199"/>
      <c r="O12" s="199"/>
      <c r="P12" s="199"/>
      <c r="Q12" s="199"/>
    </row>
    <row r="13" spans="2:17" ht="15" customHeight="1">
      <c r="B13" s="180" t="s">
        <v>94</v>
      </c>
    </row>
    <row r="14" spans="2:17" ht="15" customHeight="1">
      <c r="B14" s="182" t="s">
        <v>100</v>
      </c>
      <c r="C14" s="193">
        <v>0</v>
      </c>
      <c r="D14" s="193">
        <v>0</v>
      </c>
      <c r="E14" s="194">
        <v>0</v>
      </c>
      <c r="G14" s="193">
        <v>0</v>
      </c>
      <c r="H14" s="193">
        <v>0</v>
      </c>
      <c r="I14" s="194">
        <v>0</v>
      </c>
      <c r="K14" s="193">
        <v>0</v>
      </c>
      <c r="L14" s="193">
        <v>0</v>
      </c>
      <c r="M14" s="194">
        <v>0</v>
      </c>
      <c r="O14" s="193">
        <v>0</v>
      </c>
      <c r="P14" s="193">
        <v>0</v>
      </c>
      <c r="Q14" s="194">
        <v>0</v>
      </c>
    </row>
    <row r="15" spans="2:17" ht="22.5" customHeight="1">
      <c r="B15" s="186" t="s">
        <v>101</v>
      </c>
      <c r="C15" s="195">
        <v>1621</v>
      </c>
      <c r="D15" s="195">
        <v>15</v>
      </c>
      <c r="E15" s="196">
        <v>9.0000000000000011E-3</v>
      </c>
      <c r="G15" s="195">
        <v>445</v>
      </c>
      <c r="H15" s="195">
        <v>41</v>
      </c>
      <c r="I15" s="196">
        <v>9.1999999999999998E-2</v>
      </c>
      <c r="K15" s="195">
        <v>92</v>
      </c>
      <c r="L15" s="195">
        <v>68</v>
      </c>
      <c r="M15" s="196">
        <v>0.7390000000000001</v>
      </c>
      <c r="O15" s="195">
        <v>2158</v>
      </c>
      <c r="P15" s="195">
        <v>124</v>
      </c>
      <c r="Q15" s="196">
        <v>5.7000000000000002E-2</v>
      </c>
    </row>
    <row r="16" spans="2:17" ht="15" customHeight="1">
      <c r="B16" s="186" t="s">
        <v>102</v>
      </c>
      <c r="C16" s="195">
        <v>1561</v>
      </c>
      <c r="D16" s="195">
        <v>20</v>
      </c>
      <c r="E16" s="196">
        <v>1.3000000000000001E-2</v>
      </c>
      <c r="G16" s="195">
        <v>288</v>
      </c>
      <c r="H16" s="195">
        <v>32</v>
      </c>
      <c r="I16" s="196">
        <v>0.111</v>
      </c>
      <c r="K16" s="195">
        <v>84</v>
      </c>
      <c r="L16" s="195">
        <v>60</v>
      </c>
      <c r="M16" s="196">
        <v>0.71400000000000008</v>
      </c>
      <c r="O16" s="195">
        <v>1933</v>
      </c>
      <c r="P16" s="195">
        <v>112</v>
      </c>
      <c r="Q16" s="196">
        <v>5.7999999999999996E-2</v>
      </c>
    </row>
    <row r="17" spans="2:17" ht="15" customHeight="1">
      <c r="B17" s="186" t="s">
        <v>103</v>
      </c>
      <c r="C17" s="195">
        <v>0</v>
      </c>
      <c r="D17" s="195">
        <v>0</v>
      </c>
      <c r="E17" s="196">
        <v>0</v>
      </c>
      <c r="G17" s="195">
        <v>0</v>
      </c>
      <c r="H17" s="195">
        <v>0</v>
      </c>
      <c r="I17" s="196">
        <v>0</v>
      </c>
      <c r="K17" s="195">
        <v>0</v>
      </c>
      <c r="L17" s="195">
        <v>0</v>
      </c>
      <c r="M17" s="196">
        <v>0</v>
      </c>
      <c r="O17" s="195">
        <v>0</v>
      </c>
      <c r="P17" s="195">
        <v>0</v>
      </c>
      <c r="Q17" s="196">
        <v>0</v>
      </c>
    </row>
    <row r="18" spans="2:17" ht="15" customHeight="1">
      <c r="B18" s="189" t="s">
        <v>86</v>
      </c>
      <c r="C18" s="197">
        <v>3182</v>
      </c>
      <c r="D18" s="197">
        <v>35</v>
      </c>
      <c r="E18" s="198">
        <v>1.1000000000000001E-2</v>
      </c>
      <c r="G18" s="197">
        <v>733</v>
      </c>
      <c r="H18" s="197">
        <v>73</v>
      </c>
      <c r="I18" s="198">
        <v>0.1</v>
      </c>
      <c r="K18" s="197">
        <v>176</v>
      </c>
      <c r="L18" s="197">
        <v>128</v>
      </c>
      <c r="M18" s="198">
        <v>0.72700000000000009</v>
      </c>
      <c r="O18" s="197">
        <v>4091</v>
      </c>
      <c r="P18" s="197">
        <v>236</v>
      </c>
      <c r="Q18" s="198">
        <v>5.7999999999999996E-2</v>
      </c>
    </row>
    <row r="19" spans="2:17" ht="15" customHeight="1">
      <c r="B19" s="199"/>
      <c r="C19" s="199"/>
      <c r="D19" s="199"/>
      <c r="E19" s="199"/>
      <c r="G19" s="199"/>
      <c r="H19" s="199"/>
      <c r="I19" s="199"/>
      <c r="K19" s="199"/>
      <c r="L19" s="199"/>
      <c r="M19" s="199"/>
      <c r="O19" s="199"/>
      <c r="P19" s="199"/>
      <c r="Q19" s="199"/>
    </row>
    <row r="20" spans="2:17" ht="15" customHeight="1"/>
    <row r="21" spans="2:17" ht="15" customHeight="1"/>
    <row r="22" spans="2:17" ht="15" customHeight="1"/>
    <row r="23" spans="2:17" ht="15" customHeight="1">
      <c r="B23" s="1"/>
      <c r="C23" s="1"/>
      <c r="D23" s="1"/>
      <c r="E23" s="1"/>
      <c r="G23" s="1"/>
      <c r="H23" s="1"/>
      <c r="I23" s="1"/>
      <c r="K23" s="1"/>
    </row>
    <row r="24" spans="2:17" ht="15" customHeight="1">
      <c r="B24" s="1"/>
      <c r="C24" s="1"/>
      <c r="D24" s="1"/>
      <c r="E24" s="1"/>
      <c r="G24" s="1"/>
      <c r="H24" s="1"/>
      <c r="I24" s="1"/>
      <c r="K24" s="1"/>
    </row>
    <row r="25" spans="2:17" ht="15" customHeight="1">
      <c r="B25" s="1"/>
      <c r="C25" s="1"/>
      <c r="D25" s="1"/>
      <c r="E25" s="1"/>
      <c r="G25" s="1"/>
      <c r="H25" s="1"/>
      <c r="I25" s="1"/>
      <c r="K25" s="1"/>
    </row>
    <row r="26" spans="2:17" ht="15" customHeight="1">
      <c r="B26" s="1"/>
      <c r="C26" s="1"/>
      <c r="D26" s="1"/>
      <c r="E26" s="1"/>
      <c r="G26" s="1"/>
      <c r="H26" s="1"/>
      <c r="I26" s="1"/>
      <c r="K26" s="1"/>
    </row>
    <row r="27" spans="2:17" ht="15" customHeight="1">
      <c r="B27" s="1"/>
      <c r="C27" s="1"/>
      <c r="D27" s="1"/>
      <c r="E27" s="1"/>
      <c r="G27" s="1"/>
      <c r="H27" s="1"/>
      <c r="I27" s="1"/>
      <c r="K27" s="1"/>
    </row>
    <row r="28" spans="2:17" ht="15" customHeight="1">
      <c r="B28" s="1"/>
      <c r="C28" s="1"/>
      <c r="D28" s="1"/>
      <c r="E28" s="1"/>
      <c r="G28" s="1"/>
      <c r="H28" s="1"/>
      <c r="I28" s="1"/>
      <c r="K28" s="1"/>
    </row>
    <row r="29" spans="2:17" ht="15" customHeight="1">
      <c r="B29" s="1"/>
      <c r="C29" s="1"/>
      <c r="D29" s="1"/>
      <c r="E29" s="1"/>
      <c r="G29" s="1"/>
      <c r="H29" s="1"/>
      <c r="I29" s="1"/>
      <c r="K29" s="1"/>
    </row>
    <row r="30" spans="2:17" ht="15" customHeight="1">
      <c r="B30" s="1"/>
      <c r="C30" s="1"/>
      <c r="D30" s="1"/>
      <c r="E30" s="1"/>
      <c r="G30" s="1"/>
      <c r="H30" s="1"/>
      <c r="I30" s="1"/>
      <c r="K30" s="1"/>
    </row>
    <row r="31" spans="2:17" ht="15" customHeight="1">
      <c r="B31" s="1"/>
      <c r="C31" s="1"/>
      <c r="D31" s="1"/>
      <c r="E31" s="1"/>
      <c r="G31" s="1"/>
      <c r="H31" s="1"/>
      <c r="I31" s="1"/>
      <c r="K31" s="1"/>
    </row>
    <row r="32" spans="2:17" ht="15" customHeight="1">
      <c r="B32" s="1"/>
      <c r="C32" s="1"/>
      <c r="D32" s="1"/>
      <c r="E32" s="1"/>
      <c r="G32" s="1"/>
      <c r="H32" s="1"/>
      <c r="I32" s="1"/>
      <c r="K32" s="1"/>
    </row>
    <row r="33" spans="2:11" ht="15" customHeight="1">
      <c r="B33" s="1"/>
      <c r="C33" s="1"/>
      <c r="D33" s="1"/>
      <c r="E33" s="1"/>
      <c r="G33" s="1"/>
      <c r="H33" s="1"/>
      <c r="I33" s="1"/>
      <c r="K33" s="1"/>
    </row>
    <row r="34" spans="2:11" ht="15" customHeight="1">
      <c r="B34" s="1"/>
      <c r="C34" s="1"/>
      <c r="D34" s="1"/>
      <c r="E34" s="1"/>
      <c r="G34" s="1"/>
      <c r="H34" s="1"/>
      <c r="I34" s="1"/>
      <c r="K34" s="1"/>
    </row>
    <row r="35" spans="2:11" ht="15" customHeight="1">
      <c r="B35" s="1"/>
      <c r="C35" s="1"/>
      <c r="D35" s="1"/>
      <c r="E35" s="1"/>
      <c r="G35" s="1"/>
      <c r="H35" s="1"/>
      <c r="I35" s="1"/>
      <c r="K35" s="1"/>
    </row>
    <row r="36" spans="2:11" ht="15" customHeight="1">
      <c r="B36" s="1"/>
      <c r="C36" s="1"/>
      <c r="D36" s="1"/>
      <c r="E36" s="1"/>
      <c r="G36" s="1"/>
      <c r="H36" s="1"/>
      <c r="I36" s="1"/>
      <c r="K36" s="1"/>
    </row>
    <row r="37" spans="2:11" ht="15" customHeight="1">
      <c r="B37" s="1"/>
      <c r="C37" s="1"/>
      <c r="D37" s="1"/>
      <c r="E37" s="1"/>
      <c r="G37" s="1"/>
      <c r="H37" s="1"/>
      <c r="I37" s="1"/>
      <c r="K37" s="1"/>
    </row>
    <row r="38" spans="2:11" ht="15" customHeight="1">
      <c r="B38" s="1"/>
      <c r="C38" s="1"/>
      <c r="D38" s="1"/>
      <c r="E38" s="1"/>
      <c r="G38" s="1"/>
      <c r="H38" s="1"/>
      <c r="I38" s="1"/>
      <c r="K38" s="1"/>
    </row>
    <row r="39" spans="2:11" ht="15" customHeight="1">
      <c r="B39" s="1"/>
      <c r="C39" s="1"/>
      <c r="D39" s="1"/>
      <c r="E39" s="1"/>
      <c r="G39" s="1"/>
      <c r="H39" s="1"/>
      <c r="I39" s="1"/>
      <c r="K39" s="1"/>
    </row>
    <row r="40" spans="2:11" ht="15" customHeight="1">
      <c r="B40" s="1"/>
      <c r="C40" s="1"/>
      <c r="D40" s="1"/>
      <c r="E40" s="1"/>
      <c r="G40" s="1"/>
      <c r="H40" s="1"/>
      <c r="I40" s="1"/>
      <c r="K40" s="1"/>
    </row>
    <row r="41" spans="2:11" ht="15" customHeight="1">
      <c r="B41" s="1"/>
      <c r="C41" s="1"/>
      <c r="D41" s="1"/>
      <c r="E41" s="1"/>
      <c r="G41" s="1"/>
      <c r="H41" s="1"/>
      <c r="I41" s="1"/>
      <c r="K41" s="1"/>
    </row>
    <row r="42" spans="2:11" ht="15" customHeight="1">
      <c r="B42" s="1"/>
      <c r="C42" s="1"/>
      <c r="D42" s="1"/>
      <c r="E42" s="1"/>
      <c r="G42" s="1"/>
      <c r="H42" s="1"/>
      <c r="I42" s="1"/>
      <c r="K42" s="1"/>
    </row>
    <row r="43" spans="2:11" ht="15" customHeight="1">
      <c r="B43" s="1"/>
      <c r="C43" s="1"/>
      <c r="D43" s="1"/>
      <c r="E43" s="1"/>
      <c r="G43" s="1"/>
      <c r="H43" s="1"/>
      <c r="I43" s="1"/>
      <c r="K43" s="1"/>
    </row>
    <row r="44" spans="2:11" ht="15" customHeight="1">
      <c r="B44" s="1"/>
      <c r="C44" s="1"/>
      <c r="D44" s="1"/>
      <c r="E44" s="1"/>
      <c r="G44" s="1"/>
      <c r="H44" s="1"/>
      <c r="I44" s="1"/>
      <c r="K44" s="1"/>
    </row>
    <row r="45" spans="2:11" ht="15" customHeight="1">
      <c r="B45" s="1"/>
      <c r="C45" s="1"/>
      <c r="D45" s="1"/>
      <c r="E45" s="1"/>
      <c r="G45" s="1"/>
      <c r="H45" s="1"/>
      <c r="I45" s="1"/>
      <c r="K45" s="1"/>
    </row>
    <row r="46" spans="2:11" ht="15" customHeight="1">
      <c r="B46" s="1"/>
      <c r="C46" s="1"/>
      <c r="D46" s="1"/>
      <c r="E46" s="1"/>
      <c r="G46" s="1"/>
      <c r="H46" s="1"/>
      <c r="I46" s="1"/>
      <c r="K46" s="1"/>
    </row>
    <row r="47" spans="2:11" ht="15" customHeight="1">
      <c r="B47" s="1"/>
      <c r="C47" s="1"/>
      <c r="D47" s="1"/>
      <c r="E47" s="1"/>
      <c r="G47" s="1"/>
      <c r="H47" s="1"/>
      <c r="I47" s="1"/>
      <c r="K47" s="1"/>
    </row>
    <row r="48" spans="2:11" ht="15" customHeight="1">
      <c r="B48" s="1"/>
      <c r="C48" s="1"/>
      <c r="D48" s="1"/>
      <c r="E48" s="1"/>
      <c r="G48" s="1"/>
      <c r="H48" s="1"/>
      <c r="I48" s="1"/>
      <c r="K48" s="1"/>
    </row>
    <row r="49" spans="2:11" ht="15" customHeight="1">
      <c r="B49" s="1"/>
      <c r="C49" s="1"/>
      <c r="D49" s="1"/>
      <c r="E49" s="1"/>
      <c r="G49" s="1"/>
      <c r="H49" s="1"/>
      <c r="I49" s="1"/>
      <c r="K49" s="1"/>
    </row>
    <row r="50" spans="2:11" ht="15" customHeight="1">
      <c r="B50" s="1"/>
      <c r="C50" s="1"/>
      <c r="D50" s="1"/>
      <c r="E50" s="1"/>
      <c r="G50" s="1"/>
      <c r="H50" s="1"/>
      <c r="I50" s="1"/>
      <c r="K50" s="1"/>
    </row>
    <row r="51" spans="2:11" ht="15" customHeight="1">
      <c r="B51" s="1"/>
      <c r="C51" s="1"/>
      <c r="D51" s="1"/>
      <c r="E51" s="1"/>
      <c r="G51" s="1"/>
      <c r="H51" s="1"/>
      <c r="I51" s="1"/>
      <c r="K51" s="1"/>
    </row>
    <row r="52" spans="2:11" ht="15" customHeight="1">
      <c r="B52" s="1"/>
      <c r="C52" s="1"/>
      <c r="D52" s="1"/>
      <c r="E52" s="1"/>
      <c r="G52" s="1"/>
      <c r="H52" s="1"/>
      <c r="I52" s="1"/>
      <c r="K52" s="1"/>
    </row>
    <row r="53" spans="2:11" ht="15" customHeight="1">
      <c r="B53" s="1"/>
      <c r="C53" s="1"/>
      <c r="D53" s="1"/>
      <c r="E53" s="1"/>
      <c r="G53" s="1"/>
      <c r="H53" s="1"/>
      <c r="I53" s="1"/>
      <c r="K53" s="1"/>
    </row>
    <row r="54" spans="2:11" ht="15" customHeight="1"/>
  </sheetData>
  <mergeCells count="6">
    <mergeCell ref="C4:E4"/>
    <mergeCell ref="G4:I4"/>
    <mergeCell ref="B2:Q2"/>
    <mergeCell ref="B3:Q3"/>
    <mergeCell ref="K4:M4"/>
    <mergeCell ref="O4:Q4"/>
  </mergeCells>
  <pageMargins left="0.75" right="0.75" top="1" bottom="1" header="0.5" footer="0.5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1"/>
  <sheetViews>
    <sheetView showGridLines="0" showRuler="0" workbookViewId="0"/>
  </sheetViews>
  <sheetFormatPr defaultColWidth="13.1796875" defaultRowHeight="12.5"/>
  <cols>
    <col min="1" max="1" width="7.81640625" customWidth="1"/>
    <col min="2" max="2" width="26.1796875" customWidth="1"/>
    <col min="3" max="8" width="12.81640625" customWidth="1"/>
  </cols>
  <sheetData>
    <row r="1" spans="2:17" ht="15" customHeight="1"/>
    <row r="2" spans="2:17" ht="15" customHeight="1">
      <c r="B2" s="1452" t="s">
        <v>104</v>
      </c>
      <c r="C2" s="1421"/>
      <c r="D2" s="1421"/>
      <c r="E2" s="1421"/>
      <c r="F2" s="1421"/>
      <c r="G2" s="1421"/>
      <c r="H2" s="1421"/>
      <c r="I2" s="1421"/>
      <c r="J2" s="1421"/>
      <c r="K2" s="1421"/>
      <c r="L2" s="1421"/>
      <c r="M2" s="1421"/>
      <c r="N2" s="1421"/>
      <c r="O2" s="1421"/>
      <c r="P2" s="1421"/>
      <c r="Q2" s="1421"/>
    </row>
    <row r="3" spans="2:17" ht="15" customHeight="1"/>
    <row r="4" spans="2:17" ht="49.15" customHeight="1">
      <c r="B4" s="200"/>
      <c r="C4" s="201" t="s">
        <v>105</v>
      </c>
      <c r="D4" s="201" t="s">
        <v>106</v>
      </c>
      <c r="E4" s="201" t="s">
        <v>107</v>
      </c>
      <c r="F4" s="201" t="s">
        <v>108</v>
      </c>
      <c r="G4" s="201" t="s">
        <v>109</v>
      </c>
      <c r="H4" s="201" t="s">
        <v>110</v>
      </c>
      <c r="I4" s="1"/>
    </row>
    <row r="5" spans="2:17" ht="15.75" customHeight="1">
      <c r="B5" s="202" t="s">
        <v>80</v>
      </c>
      <c r="C5" s="203" t="s">
        <v>6</v>
      </c>
      <c r="D5" s="203" t="s">
        <v>6</v>
      </c>
      <c r="E5" s="203" t="s">
        <v>6</v>
      </c>
      <c r="F5" s="203" t="s">
        <v>6</v>
      </c>
      <c r="G5" s="203" t="s">
        <v>6</v>
      </c>
      <c r="H5" s="203" t="s">
        <v>7</v>
      </c>
      <c r="I5" s="1"/>
    </row>
    <row r="6" spans="2:17" ht="15.75" customHeight="1">
      <c r="B6" s="204" t="s">
        <v>111</v>
      </c>
      <c r="C6" s="205">
        <v>277</v>
      </c>
      <c r="D6" s="60">
        <v>0</v>
      </c>
      <c r="E6" s="60">
        <v>0</v>
      </c>
      <c r="F6" s="60">
        <v>0</v>
      </c>
      <c r="G6" s="205">
        <v>277</v>
      </c>
      <c r="H6" s="206">
        <v>0</v>
      </c>
      <c r="I6" s="1"/>
    </row>
    <row r="7" spans="2:17" ht="15.75" customHeight="1">
      <c r="B7" s="207" t="s">
        <v>101</v>
      </c>
      <c r="C7" s="27">
        <v>101</v>
      </c>
      <c r="D7" s="27">
        <v>0</v>
      </c>
      <c r="E7" s="27">
        <v>16</v>
      </c>
      <c r="F7" s="27">
        <v>16</v>
      </c>
      <c r="G7" s="27">
        <v>117</v>
      </c>
      <c r="H7" s="188">
        <v>0.13699999999999998</v>
      </c>
      <c r="I7" s="1"/>
    </row>
    <row r="8" spans="2:17" ht="15.75" customHeight="1">
      <c r="B8" s="207" t="s">
        <v>102</v>
      </c>
      <c r="C8" s="27">
        <v>80</v>
      </c>
      <c r="D8" s="27">
        <v>0</v>
      </c>
      <c r="E8" s="27">
        <v>17</v>
      </c>
      <c r="F8" s="27">
        <v>17</v>
      </c>
      <c r="G8" s="27">
        <v>97</v>
      </c>
      <c r="H8" s="188">
        <v>0.17500000000000002</v>
      </c>
      <c r="I8" s="1"/>
    </row>
    <row r="9" spans="2:17" ht="15.75" customHeight="1">
      <c r="B9" s="208" t="s">
        <v>112</v>
      </c>
      <c r="C9" s="63">
        <v>5</v>
      </c>
      <c r="D9" s="63">
        <v>0</v>
      </c>
      <c r="E9" s="63">
        <v>0</v>
      </c>
      <c r="F9" s="63">
        <v>0</v>
      </c>
      <c r="G9" s="63">
        <v>5</v>
      </c>
      <c r="H9" s="209">
        <v>0</v>
      </c>
      <c r="I9" s="1"/>
    </row>
    <row r="10" spans="2:17" ht="15.75" customHeight="1">
      <c r="B10" s="210" t="s">
        <v>86</v>
      </c>
      <c r="C10" s="211">
        <v>463</v>
      </c>
      <c r="D10" s="211">
        <v>0</v>
      </c>
      <c r="E10" s="211">
        <v>33</v>
      </c>
      <c r="F10" s="211">
        <v>33</v>
      </c>
      <c r="G10" s="211">
        <v>496</v>
      </c>
      <c r="H10" s="212">
        <v>6.7000000000000004E-2</v>
      </c>
      <c r="I10" s="1"/>
    </row>
    <row r="11" spans="2:17" ht="15.75" customHeight="1">
      <c r="B11" s="213"/>
      <c r="C11" s="214"/>
      <c r="D11" s="214"/>
      <c r="E11" s="214"/>
      <c r="F11" s="214"/>
      <c r="G11" s="214"/>
      <c r="H11" s="215"/>
      <c r="I11" s="1"/>
    </row>
    <row r="12" spans="2:17" ht="15.75" customHeight="1">
      <c r="B12" s="202" t="s">
        <v>94</v>
      </c>
      <c r="C12" s="203" t="s">
        <v>6</v>
      </c>
      <c r="D12" s="203" t="s">
        <v>6</v>
      </c>
      <c r="E12" s="203" t="s">
        <v>6</v>
      </c>
      <c r="F12" s="203" t="s">
        <v>6</v>
      </c>
      <c r="G12" s="203" t="s">
        <v>6</v>
      </c>
      <c r="H12" s="203" t="s">
        <v>7</v>
      </c>
      <c r="I12" s="1"/>
    </row>
    <row r="13" spans="2:17" ht="15.75" customHeight="1">
      <c r="B13" s="204" t="s">
        <v>111</v>
      </c>
      <c r="C13" s="216">
        <v>0</v>
      </c>
      <c r="D13" s="216">
        <v>0</v>
      </c>
      <c r="E13" s="216">
        <v>0</v>
      </c>
      <c r="F13" s="216">
        <v>0</v>
      </c>
      <c r="G13" s="216">
        <v>0</v>
      </c>
      <c r="H13" s="217">
        <v>0</v>
      </c>
      <c r="I13" s="1"/>
    </row>
    <row r="14" spans="2:17" ht="15.75" customHeight="1">
      <c r="B14" s="207" t="s">
        <v>101</v>
      </c>
      <c r="C14" s="195">
        <v>111</v>
      </c>
      <c r="D14" s="195">
        <v>0</v>
      </c>
      <c r="E14" s="195">
        <v>14</v>
      </c>
      <c r="F14" s="195">
        <v>14</v>
      </c>
      <c r="G14" s="195">
        <v>125</v>
      </c>
      <c r="H14" s="196">
        <v>0.11199999999999999</v>
      </c>
      <c r="I14" s="1"/>
    </row>
    <row r="15" spans="2:17" ht="15.75" customHeight="1">
      <c r="B15" s="207" t="s">
        <v>102</v>
      </c>
      <c r="C15" s="195">
        <v>96</v>
      </c>
      <c r="D15" s="195">
        <v>0</v>
      </c>
      <c r="E15" s="195">
        <v>17</v>
      </c>
      <c r="F15" s="195">
        <v>17</v>
      </c>
      <c r="G15" s="195">
        <v>113</v>
      </c>
      <c r="H15" s="196">
        <v>0.15</v>
      </c>
      <c r="I15" s="1"/>
    </row>
    <row r="16" spans="2:17" ht="15.75" customHeight="1">
      <c r="B16" s="208" t="s">
        <v>112</v>
      </c>
      <c r="C16" s="218">
        <v>0</v>
      </c>
      <c r="D16" s="218">
        <v>0</v>
      </c>
      <c r="E16" s="218">
        <v>0</v>
      </c>
      <c r="F16" s="218">
        <v>0</v>
      </c>
      <c r="G16" s="218">
        <v>0</v>
      </c>
      <c r="H16" s="219">
        <v>0</v>
      </c>
      <c r="I16" s="1"/>
    </row>
    <row r="17" spans="2:9" ht="15.75" customHeight="1">
      <c r="B17" s="210" t="s">
        <v>86</v>
      </c>
      <c r="C17" s="220">
        <v>207</v>
      </c>
      <c r="D17" s="220">
        <v>0</v>
      </c>
      <c r="E17" s="220">
        <v>31</v>
      </c>
      <c r="F17" s="220">
        <v>31</v>
      </c>
      <c r="G17" s="220">
        <v>238</v>
      </c>
      <c r="H17" s="221">
        <v>0.13</v>
      </c>
      <c r="I17" s="1"/>
    </row>
    <row r="18" spans="2:9" ht="15" customHeight="1">
      <c r="B18" s="213"/>
      <c r="C18" s="222"/>
      <c r="D18" s="222"/>
      <c r="E18" s="222"/>
      <c r="F18" s="222"/>
      <c r="G18" s="222"/>
      <c r="H18" s="223"/>
      <c r="I18" s="1"/>
    </row>
    <row r="19" spans="2:9" ht="15" customHeight="1"/>
    <row r="20" spans="2:9" ht="15" customHeight="1"/>
    <row r="21" spans="2:9" ht="15" customHeight="1"/>
  </sheetData>
  <mergeCells count="1">
    <mergeCell ref="B2:Q2"/>
  </mergeCells>
  <pageMargins left="0.75" right="0.75" top="1" bottom="1" header="0.5" footer="0.5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50"/>
  <sheetViews>
    <sheetView showGridLines="0" showRuler="0" workbookViewId="0"/>
  </sheetViews>
  <sheetFormatPr defaultColWidth="13.1796875" defaultRowHeight="12.5"/>
  <cols>
    <col min="2" max="2" width="55.7265625" customWidth="1"/>
  </cols>
  <sheetData>
    <row r="1" spans="2:4" ht="15" customHeight="1"/>
    <row r="2" spans="2:4" ht="15.75" customHeight="1">
      <c r="B2" s="236" t="s">
        <v>245</v>
      </c>
      <c r="C2" s="404"/>
      <c r="D2" s="404"/>
    </row>
    <row r="3" spans="2:4" ht="13.4" customHeight="1">
      <c r="B3" s="394"/>
      <c r="C3" s="397" t="s">
        <v>80</v>
      </c>
      <c r="D3" s="10" t="s">
        <v>94</v>
      </c>
    </row>
    <row r="4" spans="2:4" ht="13.4" customHeight="1">
      <c r="B4" s="262"/>
      <c r="C4" s="272" t="s">
        <v>246</v>
      </c>
      <c r="D4" s="272" t="s">
        <v>246</v>
      </c>
    </row>
    <row r="5" spans="2:4" ht="13.4" customHeight="1">
      <c r="B5" s="321" t="s">
        <v>247</v>
      </c>
      <c r="C5" s="322">
        <v>304.39999999999998</v>
      </c>
      <c r="D5" s="325">
        <v>310.3</v>
      </c>
    </row>
    <row r="6" spans="2:4" ht="13.4" customHeight="1">
      <c r="B6" s="267" t="s">
        <v>248</v>
      </c>
      <c r="C6" s="398">
        <v>-176.9</v>
      </c>
      <c r="D6" s="364">
        <v>-192.6</v>
      </c>
    </row>
    <row r="7" spans="2:4" ht="13.4" customHeight="1">
      <c r="B7" s="264" t="s">
        <v>249</v>
      </c>
      <c r="C7" s="399">
        <v>127.5</v>
      </c>
      <c r="D7" s="400">
        <v>117.7</v>
      </c>
    </row>
    <row r="8" spans="2:4" ht="15" customHeight="1">
      <c r="B8" s="262"/>
      <c r="C8" s="401"/>
      <c r="D8" s="401"/>
    </row>
    <row r="9" spans="2:4" ht="13.4" customHeight="1">
      <c r="B9" s="264" t="s">
        <v>245</v>
      </c>
      <c r="C9" s="402">
        <v>1.7240000000000002</v>
      </c>
      <c r="D9" s="403">
        <v>1.6140000000000001</v>
      </c>
    </row>
    <row r="10" spans="2:4" ht="15" customHeight="1"/>
    <row r="11" spans="2:4" ht="15" customHeight="1"/>
    <row r="12" spans="2:4" ht="15" customHeight="1"/>
    <row r="13" spans="2:4" ht="15" customHeight="1"/>
    <row r="14" spans="2:4" ht="15" customHeight="1"/>
    <row r="15" spans="2:4" ht="15" customHeight="1"/>
    <row r="16" spans="2: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6EE6C-1412-47E5-93A7-583CE152F097}">
  <dimension ref="B2:J148"/>
  <sheetViews>
    <sheetView showGridLines="0" zoomScaleNormal="100" workbookViewId="0"/>
  </sheetViews>
  <sheetFormatPr defaultColWidth="9" defaultRowHeight="12" customHeight="1"/>
  <cols>
    <col min="1" max="1" width="7.54296875" style="545" customWidth="1"/>
    <col min="2" max="2" width="48.453125" style="545" customWidth="1"/>
    <col min="3" max="3" width="11.7265625" style="785" customWidth="1"/>
    <col min="4" max="5" width="11.7265625" style="545" customWidth="1"/>
    <col min="6" max="6" width="2" style="548" customWidth="1"/>
    <col min="7" max="9" width="11.7265625" style="548" customWidth="1"/>
    <col min="10" max="10" width="14.54296875" style="548" customWidth="1"/>
    <col min="11" max="16384" width="9" style="545"/>
  </cols>
  <sheetData>
    <row r="2" spans="2:10" ht="12.75" customHeight="1">
      <c r="B2" s="711" t="s">
        <v>604</v>
      </c>
      <c r="C2" s="1409" t="s">
        <v>53</v>
      </c>
      <c r="D2" s="1409"/>
      <c r="E2" s="1409"/>
      <c r="F2" s="573"/>
      <c r="G2" s="1413" t="s">
        <v>557</v>
      </c>
      <c r="H2" s="1413"/>
      <c r="I2" s="1413"/>
      <c r="J2" s="712"/>
    </row>
    <row r="3" spans="2:10" ht="12" customHeight="1">
      <c r="B3" s="711"/>
      <c r="C3" s="713">
        <v>45657</v>
      </c>
      <c r="D3" s="713">
        <v>45291</v>
      </c>
      <c r="E3" s="604"/>
      <c r="F3" s="573"/>
      <c r="G3" s="713">
        <v>45657</v>
      </c>
      <c r="H3" s="713">
        <v>45291</v>
      </c>
      <c r="I3" s="604"/>
      <c r="J3" s="712"/>
    </row>
    <row r="4" spans="2:10" ht="12" customHeight="1">
      <c r="B4" s="583" t="s">
        <v>605</v>
      </c>
      <c r="C4" s="636" t="s">
        <v>6</v>
      </c>
      <c r="D4" s="636" t="s">
        <v>6</v>
      </c>
      <c r="E4" s="607" t="s">
        <v>26</v>
      </c>
      <c r="F4" s="573"/>
      <c r="G4" s="636" t="s">
        <v>6</v>
      </c>
      <c r="H4" s="636" t="s">
        <v>6</v>
      </c>
      <c r="I4" s="607" t="s">
        <v>26</v>
      </c>
      <c r="J4" s="712"/>
    </row>
    <row r="5" spans="2:10" ht="12" customHeight="1">
      <c r="B5" s="587" t="s">
        <v>22</v>
      </c>
      <c r="C5" s="558">
        <v>6627</v>
      </c>
      <c r="D5" s="559">
        <v>6431</v>
      </c>
      <c r="E5" s="587">
        <v>3</v>
      </c>
      <c r="F5" s="714"/>
      <c r="G5" s="715">
        <v>1815</v>
      </c>
      <c r="H5" s="716">
        <v>1575</v>
      </c>
      <c r="I5" s="717">
        <v>15</v>
      </c>
      <c r="J5" s="712"/>
    </row>
    <row r="6" spans="2:10" ht="12" customHeight="1">
      <c r="B6" s="575" t="s">
        <v>606</v>
      </c>
      <c r="C6" s="566">
        <v>1647</v>
      </c>
      <c r="D6" s="567">
        <v>1156</v>
      </c>
      <c r="E6" s="575">
        <v>42</v>
      </c>
      <c r="F6" s="714"/>
      <c r="G6" s="718">
        <v>800</v>
      </c>
      <c r="H6" s="719">
        <v>217</v>
      </c>
      <c r="I6" s="584" t="s">
        <v>560</v>
      </c>
      <c r="J6" s="712"/>
    </row>
    <row r="7" spans="2:10" ht="12" customHeight="1">
      <c r="B7" s="569" t="s">
        <v>412</v>
      </c>
      <c r="C7" s="570">
        <v>8274</v>
      </c>
      <c r="D7" s="571">
        <v>7587</v>
      </c>
      <c r="E7" s="569">
        <v>9</v>
      </c>
      <c r="F7" s="714"/>
      <c r="G7" s="720">
        <v>2615</v>
      </c>
      <c r="H7" s="721">
        <v>1792</v>
      </c>
      <c r="I7" s="590">
        <v>46</v>
      </c>
      <c r="J7" s="712"/>
    </row>
    <row r="8" spans="2:10" ht="12" customHeight="1">
      <c r="B8" s="573" t="s">
        <v>559</v>
      </c>
      <c r="C8" s="562">
        <v>-4235</v>
      </c>
      <c r="D8" s="563">
        <v>-4393</v>
      </c>
      <c r="E8" s="573">
        <v>4</v>
      </c>
      <c r="F8" s="714"/>
      <c r="G8" s="722">
        <v>-1170</v>
      </c>
      <c r="H8" s="723">
        <v>-1153</v>
      </c>
      <c r="I8" s="724">
        <v>-1</v>
      </c>
      <c r="J8" s="712"/>
    </row>
    <row r="9" spans="2:10" ht="12" customHeight="1">
      <c r="B9" s="573" t="s">
        <v>415</v>
      </c>
      <c r="C9" s="562">
        <v>-78</v>
      </c>
      <c r="D9" s="563">
        <v>-30</v>
      </c>
      <c r="E9" s="573" t="s">
        <v>560</v>
      </c>
      <c r="F9" s="714"/>
      <c r="G9" s="722">
        <v>-36</v>
      </c>
      <c r="H9" s="723">
        <v>-30</v>
      </c>
      <c r="I9" s="724">
        <v>-20</v>
      </c>
      <c r="J9" s="712"/>
    </row>
    <row r="10" spans="2:10" ht="12" customHeight="1">
      <c r="B10" s="575" t="s">
        <v>416</v>
      </c>
      <c r="C10" s="566">
        <v>-16</v>
      </c>
      <c r="D10" s="567">
        <v>8</v>
      </c>
      <c r="E10" s="575" t="s">
        <v>560</v>
      </c>
      <c r="F10" s="714"/>
      <c r="G10" s="718">
        <v>-9</v>
      </c>
      <c r="H10" s="719">
        <v>-4</v>
      </c>
      <c r="I10" s="719"/>
      <c r="J10" s="712"/>
    </row>
    <row r="11" spans="2:10" ht="12" customHeight="1">
      <c r="B11" s="569" t="s">
        <v>561</v>
      </c>
      <c r="C11" s="570">
        <v>-4329</v>
      </c>
      <c r="D11" s="571">
        <v>-4415</v>
      </c>
      <c r="E11" s="569">
        <v>2</v>
      </c>
      <c r="F11" s="714"/>
      <c r="G11" s="725">
        <v>-1215</v>
      </c>
      <c r="H11" s="571">
        <v>-1187</v>
      </c>
      <c r="I11" s="724">
        <v>-2</v>
      </c>
      <c r="J11" s="712"/>
    </row>
    <row r="12" spans="2:10" ht="12" customHeight="1">
      <c r="B12" s="726" t="s">
        <v>607</v>
      </c>
      <c r="C12" s="727">
        <v>0</v>
      </c>
      <c r="D12" s="567">
        <v>0</v>
      </c>
      <c r="E12" s="728"/>
      <c r="F12" s="714"/>
      <c r="G12" s="729">
        <v>0</v>
      </c>
      <c r="H12" s="719">
        <v>0</v>
      </c>
      <c r="I12" s="730" t="s">
        <v>608</v>
      </c>
      <c r="J12" s="712"/>
    </row>
    <row r="13" spans="2:10" ht="12" customHeight="1">
      <c r="B13" s="731" t="s">
        <v>419</v>
      </c>
      <c r="C13" s="732">
        <v>3945</v>
      </c>
      <c r="D13" s="571">
        <v>3172</v>
      </c>
      <c r="E13" s="731">
        <v>24</v>
      </c>
      <c r="F13" s="573"/>
      <c r="G13" s="732">
        <v>1400</v>
      </c>
      <c r="H13" s="571">
        <v>605</v>
      </c>
      <c r="I13" s="733" t="s">
        <v>560</v>
      </c>
      <c r="J13" s="712"/>
    </row>
    <row r="14" spans="2:10" ht="12" customHeight="1">
      <c r="B14" s="575" t="s">
        <v>420</v>
      </c>
      <c r="C14" s="566">
        <v>-365</v>
      </c>
      <c r="D14" s="567">
        <v>-304</v>
      </c>
      <c r="E14" s="734">
        <v>-20</v>
      </c>
      <c r="F14" s="714"/>
      <c r="G14" s="718">
        <v>-283</v>
      </c>
      <c r="H14" s="719">
        <v>-37</v>
      </c>
      <c r="I14" s="584" t="s">
        <v>560</v>
      </c>
      <c r="J14" s="712"/>
    </row>
    <row r="15" spans="2:10" ht="12" customHeight="1">
      <c r="B15" s="569" t="s">
        <v>421</v>
      </c>
      <c r="C15" s="570">
        <v>3580</v>
      </c>
      <c r="D15" s="571">
        <v>2868</v>
      </c>
      <c r="E15" s="569">
        <v>25</v>
      </c>
      <c r="F15" s="714"/>
      <c r="G15" s="725">
        <v>1117</v>
      </c>
      <c r="H15" s="571">
        <v>568</v>
      </c>
      <c r="I15" s="571">
        <v>97</v>
      </c>
      <c r="J15" s="712"/>
    </row>
    <row r="16" spans="2:10" ht="12" customHeight="1">
      <c r="B16" s="573" t="s">
        <v>601</v>
      </c>
      <c r="C16" s="562">
        <v>2465</v>
      </c>
      <c r="D16" s="563">
        <v>1962</v>
      </c>
      <c r="E16" s="573">
        <v>26</v>
      </c>
      <c r="F16" s="714"/>
      <c r="G16" s="722">
        <v>781</v>
      </c>
      <c r="H16" s="723">
        <v>382</v>
      </c>
      <c r="I16" s="556"/>
      <c r="J16" s="712"/>
    </row>
    <row r="17" spans="2:10" ht="12" customHeight="1">
      <c r="B17" s="573"/>
      <c r="C17" s="573"/>
      <c r="D17" s="735"/>
      <c r="E17" s="556"/>
      <c r="F17" s="712"/>
      <c r="G17" s="573"/>
      <c r="H17" s="735"/>
      <c r="I17" s="556"/>
      <c r="J17" s="712"/>
    </row>
    <row r="18" spans="2:10" ht="12" customHeight="1">
      <c r="B18" s="583" t="s">
        <v>568</v>
      </c>
      <c r="C18" s="713"/>
      <c r="D18" s="713"/>
      <c r="E18" s="619"/>
      <c r="F18" s="712"/>
      <c r="G18" s="713"/>
      <c r="H18" s="713"/>
      <c r="I18" s="619"/>
      <c r="J18" s="712"/>
    </row>
    <row r="19" spans="2:10" ht="12" customHeight="1">
      <c r="B19" s="736" t="s">
        <v>609</v>
      </c>
      <c r="C19" s="737">
        <v>0.23100000000000001</v>
      </c>
      <c r="D19" s="738">
        <v>0.192</v>
      </c>
      <c r="E19" s="739"/>
      <c r="F19" s="740"/>
      <c r="G19" s="741">
        <v>0.28000000000000003</v>
      </c>
      <c r="H19" s="742">
        <v>0.14899999999999999</v>
      </c>
      <c r="I19" s="717"/>
      <c r="J19" s="712"/>
    </row>
    <row r="20" spans="2:10" ht="12" customHeight="1">
      <c r="B20" s="714" t="s">
        <v>610</v>
      </c>
      <c r="C20" s="743">
        <v>10.7</v>
      </c>
      <c r="D20" s="744">
        <v>10.199999999999999</v>
      </c>
      <c r="E20" s="556"/>
      <c r="F20" s="714"/>
      <c r="G20" s="745">
        <v>11.2</v>
      </c>
      <c r="H20" s="556">
        <v>10.199999999999999</v>
      </c>
      <c r="I20" s="556"/>
      <c r="J20" s="712"/>
    </row>
    <row r="21" spans="2:10" ht="12" customHeight="1">
      <c r="B21" s="714" t="s">
        <v>611</v>
      </c>
      <c r="C21" s="746">
        <v>0.52</v>
      </c>
      <c r="D21" s="747">
        <v>0.57999999999999996</v>
      </c>
      <c r="E21" s="556"/>
      <c r="F21" s="714"/>
      <c r="G21" s="748">
        <v>0.46</v>
      </c>
      <c r="H21" s="749">
        <v>0.66</v>
      </c>
      <c r="I21" s="556"/>
      <c r="J21" s="712"/>
    </row>
    <row r="22" spans="2:10" ht="12" customHeight="1">
      <c r="B22" s="573" t="s">
        <v>612</v>
      </c>
      <c r="C22" s="562">
        <v>16</v>
      </c>
      <c r="D22" s="563">
        <v>14</v>
      </c>
      <c r="E22" s="556"/>
      <c r="F22" s="573"/>
      <c r="G22" s="562">
        <v>49</v>
      </c>
      <c r="H22" s="564">
        <v>7</v>
      </c>
      <c r="I22" s="556"/>
      <c r="J22" s="712"/>
    </row>
    <row r="23" spans="2:10" ht="12" customHeight="1">
      <c r="B23" s="573" t="s">
        <v>613</v>
      </c>
      <c r="C23" s="750">
        <v>3.29</v>
      </c>
      <c r="D23" s="751">
        <v>3.1300000000000001E-2</v>
      </c>
      <c r="E23" s="556"/>
      <c r="F23" s="573"/>
      <c r="G23" s="752">
        <v>3.5299999999999998E-2</v>
      </c>
      <c r="H23" s="753">
        <v>3.0699999999999998E-2</v>
      </c>
      <c r="I23" s="556"/>
      <c r="J23" s="712"/>
    </row>
    <row r="24" spans="2:10" ht="12" customHeight="1">
      <c r="B24" s="618"/>
      <c r="C24" s="713"/>
      <c r="D24" s="753"/>
      <c r="E24" s="556"/>
      <c r="F24" s="712"/>
      <c r="G24" s="713"/>
      <c r="H24" s="753"/>
      <c r="I24" s="556"/>
      <c r="J24" s="712"/>
    </row>
    <row r="25" spans="2:10" ht="12" customHeight="1">
      <c r="B25" s="583" t="s">
        <v>614</v>
      </c>
      <c r="C25" s="713" t="s">
        <v>80</v>
      </c>
      <c r="D25" s="713" t="s">
        <v>94</v>
      </c>
      <c r="E25" s="554"/>
      <c r="F25" s="712"/>
      <c r="G25" s="713"/>
      <c r="H25" s="753"/>
      <c r="I25" s="556"/>
      <c r="J25" s="712"/>
    </row>
    <row r="26" spans="2:10" ht="12" customHeight="1">
      <c r="B26" s="587" t="s">
        <v>615</v>
      </c>
      <c r="C26" s="754">
        <v>163.1</v>
      </c>
      <c r="D26" s="587">
        <v>163.5</v>
      </c>
      <c r="E26" s="554"/>
      <c r="F26" s="712"/>
      <c r="G26" s="713"/>
      <c r="H26" s="753"/>
      <c r="I26" s="556"/>
      <c r="J26" s="712"/>
    </row>
    <row r="27" spans="2:10" ht="12" customHeight="1">
      <c r="B27" s="573" t="s">
        <v>616</v>
      </c>
      <c r="C27" s="593">
        <v>23.9</v>
      </c>
      <c r="D27" s="573">
        <v>22.7</v>
      </c>
      <c r="E27" s="554"/>
      <c r="F27" s="712"/>
      <c r="G27" s="713"/>
      <c r="H27" s="753"/>
      <c r="I27" s="556"/>
      <c r="J27" s="712"/>
    </row>
    <row r="28" spans="2:10" ht="12" customHeight="1">
      <c r="B28" s="573" t="s">
        <v>617</v>
      </c>
      <c r="C28" s="755">
        <v>0.53</v>
      </c>
      <c r="D28" s="756">
        <v>0.54</v>
      </c>
      <c r="E28" s="554"/>
      <c r="F28" s="712"/>
      <c r="G28" s="713"/>
      <c r="H28" s="753"/>
      <c r="I28" s="556"/>
      <c r="J28" s="712"/>
    </row>
    <row r="29" spans="2:10" ht="12" customHeight="1">
      <c r="B29" s="573" t="s">
        <v>618</v>
      </c>
      <c r="C29" s="755">
        <v>0.66</v>
      </c>
      <c r="D29" s="756">
        <v>0.63</v>
      </c>
      <c r="E29" s="554"/>
      <c r="F29" s="712"/>
      <c r="G29" s="713"/>
      <c r="H29" s="753"/>
      <c r="I29" s="556"/>
      <c r="J29" s="712"/>
    </row>
    <row r="30" spans="2:10" ht="12" customHeight="1">
      <c r="B30" s="573" t="s">
        <v>619</v>
      </c>
      <c r="C30" s="593">
        <v>221</v>
      </c>
      <c r="D30" s="757">
        <v>306</v>
      </c>
      <c r="E30" s="554"/>
      <c r="F30" s="712"/>
      <c r="G30" s="713"/>
      <c r="H30" s="753"/>
      <c r="I30" s="556"/>
      <c r="J30" s="712"/>
    </row>
    <row r="31" spans="2:10" ht="12" customHeight="1">
      <c r="B31" s="573" t="s">
        <v>620</v>
      </c>
      <c r="C31" s="593">
        <v>13.4</v>
      </c>
      <c r="D31" s="573">
        <v>12.7</v>
      </c>
      <c r="E31" s="554"/>
      <c r="F31" s="712"/>
      <c r="G31" s="713"/>
      <c r="H31" s="753"/>
      <c r="I31" s="556"/>
      <c r="J31" s="712"/>
    </row>
    <row r="32" spans="2:10" ht="12" customHeight="1">
      <c r="B32" s="573" t="s">
        <v>621</v>
      </c>
      <c r="C32" s="758">
        <v>7.0000000000000001E-3</v>
      </c>
      <c r="D32" s="759">
        <v>8.9999999999999993E-3</v>
      </c>
      <c r="E32" s="554"/>
      <c r="F32" s="712"/>
      <c r="G32" s="713"/>
      <c r="H32" s="753"/>
      <c r="I32" s="556"/>
      <c r="J32" s="712"/>
    </row>
    <row r="33" spans="2:10" ht="12" customHeight="1">
      <c r="B33" s="618"/>
      <c r="C33" s="713"/>
      <c r="D33" s="753"/>
      <c r="E33" s="554"/>
      <c r="F33" s="712"/>
      <c r="G33" s="713"/>
      <c r="H33" s="753"/>
      <c r="I33" s="556"/>
      <c r="J33" s="712"/>
    </row>
    <row r="34" spans="2:10" ht="12" customHeight="1">
      <c r="B34" s="760"/>
      <c r="C34" s="713"/>
      <c r="D34" s="713"/>
      <c r="E34" s="554"/>
      <c r="F34" s="712"/>
      <c r="G34" s="713"/>
      <c r="H34" s="713"/>
      <c r="I34" s="713"/>
      <c r="J34" s="712"/>
    </row>
    <row r="35" spans="2:10" ht="12" customHeight="1">
      <c r="B35" s="583" t="s">
        <v>622</v>
      </c>
      <c r="C35" s="636" t="s">
        <v>246</v>
      </c>
      <c r="D35" s="636" t="s">
        <v>246</v>
      </c>
      <c r="E35" s="554"/>
      <c r="F35" s="712"/>
      <c r="G35" s="713"/>
      <c r="H35" s="713"/>
      <c r="I35" s="713"/>
      <c r="J35" s="712"/>
    </row>
    <row r="36" spans="2:10" ht="12" customHeight="1">
      <c r="B36" s="587" t="s">
        <v>623</v>
      </c>
      <c r="C36" s="761">
        <v>207.7</v>
      </c>
      <c r="D36" s="762">
        <v>202.8</v>
      </c>
      <c r="E36" s="554"/>
      <c r="F36" s="712"/>
      <c r="G36" s="713"/>
      <c r="H36" s="713"/>
      <c r="I36" s="713"/>
      <c r="J36" s="712"/>
    </row>
    <row r="37" spans="2:10" ht="12" customHeight="1">
      <c r="B37" s="714" t="s">
        <v>624</v>
      </c>
      <c r="C37" s="763">
        <v>299.8</v>
      </c>
      <c r="D37" s="764">
        <v>293.10000000000002</v>
      </c>
      <c r="E37" s="554"/>
      <c r="F37" s="712"/>
      <c r="G37" s="713"/>
      <c r="H37" s="713"/>
      <c r="I37" s="713"/>
      <c r="J37" s="712"/>
    </row>
    <row r="38" spans="2:10" ht="12" customHeight="1">
      <c r="B38" s="573" t="s">
        <v>625</v>
      </c>
      <c r="C38" s="765">
        <v>244.2</v>
      </c>
      <c r="D38" s="764">
        <v>241.1</v>
      </c>
      <c r="E38" s="554"/>
      <c r="F38" s="712"/>
      <c r="G38" s="713"/>
      <c r="H38" s="713"/>
      <c r="I38" s="713"/>
      <c r="J38" s="712"/>
    </row>
    <row r="39" spans="2:10" ht="12" customHeight="1">
      <c r="B39" s="573" t="s">
        <v>626</v>
      </c>
      <c r="C39" s="595">
        <v>0.92</v>
      </c>
      <c r="D39" s="766">
        <v>0.92</v>
      </c>
      <c r="E39" s="554"/>
      <c r="F39" s="712"/>
      <c r="G39" s="713"/>
      <c r="H39" s="713"/>
      <c r="I39" s="713"/>
      <c r="J39" s="712"/>
    </row>
    <row r="40" spans="2:10" ht="12" customHeight="1">
      <c r="B40" s="714" t="s">
        <v>627</v>
      </c>
      <c r="C40" s="763">
        <v>84.5</v>
      </c>
      <c r="D40" s="764">
        <v>73.5</v>
      </c>
      <c r="E40" s="554"/>
      <c r="F40" s="712"/>
      <c r="G40" s="713"/>
      <c r="H40" s="713"/>
      <c r="I40" s="713"/>
      <c r="J40" s="712"/>
    </row>
    <row r="41" spans="2:10" ht="12" customHeight="1">
      <c r="B41" s="714" t="s">
        <v>628</v>
      </c>
      <c r="C41" s="763">
        <v>11.6</v>
      </c>
      <c r="D41" s="764">
        <v>10.199999999999999</v>
      </c>
      <c r="E41" s="554"/>
      <c r="F41" s="712"/>
      <c r="G41" s="713"/>
      <c r="H41" s="713"/>
      <c r="I41" s="713"/>
      <c r="J41" s="712"/>
    </row>
    <row r="42" spans="2:10" ht="12" customHeight="1">
      <c r="B42" s="573"/>
      <c r="C42" s="573"/>
      <c r="D42" s="573"/>
      <c r="E42" s="573"/>
      <c r="F42" s="712"/>
      <c r="G42" s="713"/>
      <c r="H42" s="713"/>
      <c r="I42" s="713"/>
      <c r="J42" s="712"/>
    </row>
    <row r="43" spans="2:10" ht="12" customHeight="1">
      <c r="B43" s="767"/>
      <c r="C43" s="768"/>
      <c r="D43" s="768"/>
      <c r="E43" s="769"/>
      <c r="F43" s="712"/>
      <c r="G43" s="768"/>
      <c r="H43" s="768"/>
      <c r="I43" s="769"/>
      <c r="J43" s="712"/>
    </row>
    <row r="44" spans="2:10" ht="22.5" customHeight="1">
      <c r="B44" s="770" t="s">
        <v>629</v>
      </c>
      <c r="C44" s="1409" t="s">
        <v>53</v>
      </c>
      <c r="D44" s="1409"/>
      <c r="E44" s="1409"/>
      <c r="F44" s="573"/>
      <c r="G44" s="1409" t="s">
        <v>557</v>
      </c>
      <c r="H44" s="1409"/>
      <c r="I44" s="1409"/>
      <c r="J44" s="545"/>
    </row>
    <row r="45" spans="2:10" ht="12" customHeight="1">
      <c r="B45" s="770"/>
      <c r="C45" s="713">
        <v>45657</v>
      </c>
      <c r="D45" s="713">
        <v>45291</v>
      </c>
      <c r="E45" s="604"/>
      <c r="F45" s="573"/>
      <c r="G45" s="713">
        <v>45657</v>
      </c>
      <c r="H45" s="713">
        <v>45291</v>
      </c>
      <c r="I45" s="604"/>
      <c r="J45" s="545"/>
    </row>
    <row r="46" spans="2:10" ht="12" customHeight="1">
      <c r="B46" s="771" t="s">
        <v>630</v>
      </c>
      <c r="C46" s="636" t="s">
        <v>6</v>
      </c>
      <c r="D46" s="636" t="s">
        <v>6</v>
      </c>
      <c r="E46" s="607" t="s">
        <v>26</v>
      </c>
      <c r="F46" s="573"/>
      <c r="G46" s="636" t="s">
        <v>6</v>
      </c>
      <c r="H46" s="636" t="s">
        <v>6</v>
      </c>
      <c r="I46" s="607" t="s">
        <v>26</v>
      </c>
      <c r="J46" s="545"/>
    </row>
    <row r="47" spans="2:10" ht="12" customHeight="1">
      <c r="B47" s="736" t="s">
        <v>631</v>
      </c>
      <c r="C47" s="715">
        <v>5333</v>
      </c>
      <c r="D47" s="716">
        <v>4729</v>
      </c>
      <c r="E47" s="560">
        <v>13</v>
      </c>
      <c r="F47" s="714"/>
      <c r="G47" s="772">
        <v>1847</v>
      </c>
      <c r="H47" s="560">
        <v>1067</v>
      </c>
      <c r="I47" s="560">
        <v>73</v>
      </c>
      <c r="J47" s="545"/>
    </row>
    <row r="48" spans="2:10" ht="12" customHeight="1">
      <c r="B48" s="714" t="s">
        <v>632</v>
      </c>
      <c r="C48" s="722">
        <v>937</v>
      </c>
      <c r="D48" s="723">
        <v>964</v>
      </c>
      <c r="E48" s="564">
        <v>-3</v>
      </c>
      <c r="F48" s="714"/>
      <c r="G48" s="773">
        <v>231</v>
      </c>
      <c r="H48" s="564">
        <v>242</v>
      </c>
      <c r="I48" s="564">
        <v>-5</v>
      </c>
      <c r="J48" s="545"/>
    </row>
    <row r="49" spans="2:10" ht="12" customHeight="1">
      <c r="B49" s="774" t="s">
        <v>633</v>
      </c>
      <c r="C49" s="718">
        <v>2004</v>
      </c>
      <c r="D49" s="719">
        <v>1894</v>
      </c>
      <c r="E49" s="568">
        <v>6</v>
      </c>
      <c r="F49" s="714"/>
      <c r="G49" s="775">
        <v>537</v>
      </c>
      <c r="H49" s="568">
        <v>483</v>
      </c>
      <c r="I49" s="568">
        <v>11</v>
      </c>
      <c r="J49" s="545"/>
    </row>
    <row r="50" spans="2:10" ht="12" customHeight="1">
      <c r="B50" s="569" t="s">
        <v>412</v>
      </c>
      <c r="C50" s="570">
        <v>8274</v>
      </c>
      <c r="D50" s="571">
        <v>7587</v>
      </c>
      <c r="E50" s="572">
        <v>9</v>
      </c>
      <c r="F50" s="573"/>
      <c r="G50" s="570">
        <v>2615</v>
      </c>
      <c r="H50" s="572">
        <v>1792</v>
      </c>
      <c r="I50" s="572">
        <v>46</v>
      </c>
      <c r="J50" s="545"/>
    </row>
    <row r="51" spans="2:10" ht="12" customHeight="1">
      <c r="B51" s="552"/>
      <c r="C51" s="582"/>
      <c r="D51" s="582"/>
      <c r="E51" s="582"/>
      <c r="F51" s="573"/>
      <c r="G51" s="582"/>
      <c r="H51" s="582"/>
      <c r="J51" s="545"/>
    </row>
    <row r="52" spans="2:10" ht="12" customHeight="1">
      <c r="B52" s="771" t="s">
        <v>634</v>
      </c>
      <c r="C52" s="585"/>
      <c r="D52" s="584"/>
      <c r="E52" s="584"/>
      <c r="F52" s="573"/>
      <c r="G52" s="585"/>
      <c r="H52" s="584"/>
      <c r="I52" s="584"/>
      <c r="J52" s="545"/>
    </row>
    <row r="53" spans="2:10" ht="12" customHeight="1">
      <c r="B53" s="736" t="s">
        <v>631</v>
      </c>
      <c r="C53" s="715">
        <v>-281</v>
      </c>
      <c r="D53" s="716">
        <v>-170</v>
      </c>
      <c r="E53" s="560">
        <v>-65</v>
      </c>
      <c r="F53" s="714"/>
      <c r="G53" s="772">
        <v>-244</v>
      </c>
      <c r="H53" s="560">
        <v>35</v>
      </c>
      <c r="I53" s="717" t="s">
        <v>560</v>
      </c>
      <c r="J53" s="545"/>
    </row>
    <row r="54" spans="2:10" ht="12" customHeight="1">
      <c r="B54" s="714" t="s">
        <v>632</v>
      </c>
      <c r="C54" s="722">
        <v>-113</v>
      </c>
      <c r="D54" s="723">
        <v>-162</v>
      </c>
      <c r="E54" s="564">
        <v>30</v>
      </c>
      <c r="F54" s="714"/>
      <c r="G54" s="773">
        <v>-35</v>
      </c>
      <c r="H54" s="564">
        <v>-73</v>
      </c>
      <c r="I54" s="556">
        <v>52</v>
      </c>
      <c r="J54" s="545"/>
    </row>
    <row r="55" spans="2:10" ht="12" customHeight="1">
      <c r="B55" s="774" t="s">
        <v>633</v>
      </c>
      <c r="C55" s="718">
        <v>29</v>
      </c>
      <c r="D55" s="719">
        <v>28</v>
      </c>
      <c r="E55" s="568">
        <v>4</v>
      </c>
      <c r="F55" s="714"/>
      <c r="G55" s="775">
        <v>-4</v>
      </c>
      <c r="H55" s="568">
        <v>1</v>
      </c>
      <c r="I55" s="568" t="s">
        <v>560</v>
      </c>
      <c r="J55" s="545"/>
    </row>
    <row r="56" spans="2:10" ht="12" customHeight="1">
      <c r="B56" s="569" t="s">
        <v>635</v>
      </c>
      <c r="C56" s="570">
        <v>-365</v>
      </c>
      <c r="D56" s="571">
        <v>-304</v>
      </c>
      <c r="E56" s="572">
        <v>-20</v>
      </c>
      <c r="F56" s="573"/>
      <c r="G56" s="570">
        <v>-283</v>
      </c>
      <c r="H56" s="572">
        <v>-37</v>
      </c>
      <c r="I56" s="572" t="s">
        <v>560</v>
      </c>
      <c r="J56" s="545"/>
    </row>
    <row r="57" spans="2:10" ht="12" customHeight="1">
      <c r="B57" s="552"/>
      <c r="C57" s="580"/>
      <c r="D57" s="580"/>
      <c r="E57" s="776"/>
      <c r="F57" s="573"/>
      <c r="G57" s="580"/>
      <c r="H57" s="580"/>
      <c r="I57" s="777"/>
      <c r="J57" s="545"/>
    </row>
    <row r="58" spans="2:10" ht="12" customHeight="1">
      <c r="B58" s="552"/>
      <c r="C58" s="604" t="s">
        <v>80</v>
      </c>
      <c r="D58" s="604" t="s">
        <v>94</v>
      </c>
      <c r="E58" s="548"/>
      <c r="J58" s="545"/>
    </row>
    <row r="59" spans="2:10" ht="24.65" customHeight="1">
      <c r="B59" s="771" t="s">
        <v>636</v>
      </c>
      <c r="C59" s="778" t="s">
        <v>246</v>
      </c>
      <c r="D59" s="778" t="s">
        <v>637</v>
      </c>
      <c r="E59" s="548"/>
      <c r="J59" s="545"/>
    </row>
    <row r="60" spans="2:10" ht="12" customHeight="1">
      <c r="B60" s="587" t="s">
        <v>631</v>
      </c>
      <c r="C60" s="761">
        <v>177</v>
      </c>
      <c r="D60" s="762">
        <v>170.1</v>
      </c>
      <c r="E60" s="548"/>
      <c r="J60" s="545"/>
    </row>
    <row r="61" spans="2:10" ht="12" customHeight="1">
      <c r="B61" s="573" t="s">
        <v>632</v>
      </c>
      <c r="C61" s="765">
        <v>11</v>
      </c>
      <c r="D61" s="764">
        <v>9.6999999999999993</v>
      </c>
      <c r="E61" s="548"/>
      <c r="J61" s="545"/>
    </row>
    <row r="62" spans="2:10" ht="12" customHeight="1">
      <c r="B62" s="575" t="s">
        <v>633</v>
      </c>
      <c r="C62" s="779">
        <v>19.7</v>
      </c>
      <c r="D62" s="780">
        <v>23</v>
      </c>
      <c r="E62" s="548"/>
      <c r="J62" s="545"/>
    </row>
    <row r="63" spans="2:10" ht="12" customHeight="1">
      <c r="B63" s="569" t="s">
        <v>638</v>
      </c>
      <c r="C63" s="781">
        <v>207.7</v>
      </c>
      <c r="D63" s="782">
        <v>202.8</v>
      </c>
      <c r="E63" s="548"/>
      <c r="J63" s="545"/>
    </row>
    <row r="64" spans="2:10" ht="12" customHeight="1">
      <c r="B64" s="552"/>
      <c r="C64" s="580"/>
      <c r="D64" s="580"/>
      <c r="E64" s="548"/>
      <c r="J64" s="545"/>
    </row>
    <row r="65" spans="2:10" ht="12" customHeight="1">
      <c r="B65" s="771" t="s">
        <v>639</v>
      </c>
      <c r="C65" s="584"/>
      <c r="D65" s="584"/>
      <c r="E65" s="548"/>
      <c r="J65" s="545"/>
    </row>
    <row r="66" spans="2:10" ht="12" customHeight="1">
      <c r="B66" s="736" t="s">
        <v>631</v>
      </c>
      <c r="C66" s="783">
        <v>191.4</v>
      </c>
      <c r="D66" s="762">
        <v>185.4</v>
      </c>
      <c r="E66" s="548"/>
      <c r="J66" s="545"/>
    </row>
    <row r="67" spans="2:10" ht="12" customHeight="1">
      <c r="B67" s="714" t="s">
        <v>632</v>
      </c>
      <c r="C67" s="763">
        <v>0</v>
      </c>
      <c r="D67" s="764">
        <v>0</v>
      </c>
      <c r="E67" s="548"/>
      <c r="J67" s="545"/>
    </row>
    <row r="68" spans="2:10" ht="12" customHeight="1">
      <c r="B68" s="774" t="s">
        <v>633</v>
      </c>
      <c r="C68" s="784">
        <v>52.8</v>
      </c>
      <c r="D68" s="780">
        <v>55.7</v>
      </c>
      <c r="E68" s="548"/>
      <c r="J68" s="545"/>
    </row>
    <row r="69" spans="2:10" ht="12" customHeight="1">
      <c r="B69" s="569" t="s">
        <v>640</v>
      </c>
      <c r="C69" s="781">
        <v>244.2</v>
      </c>
      <c r="D69" s="782">
        <v>241.1</v>
      </c>
      <c r="E69" s="548"/>
      <c r="J69" s="545"/>
    </row>
    <row r="70" spans="2:10" ht="12" customHeight="1">
      <c r="C70" s="545"/>
      <c r="F70" s="545"/>
      <c r="J70" s="545"/>
    </row>
    <row r="71" spans="2:10" ht="12" customHeight="1">
      <c r="C71" s="545"/>
      <c r="F71" s="545"/>
      <c r="J71" s="545"/>
    </row>
    <row r="72" spans="2:10" ht="12" customHeight="1">
      <c r="C72" s="545"/>
      <c r="F72" s="545"/>
      <c r="J72" s="545"/>
    </row>
    <row r="73" spans="2:10" ht="12" customHeight="1">
      <c r="C73" s="545"/>
      <c r="F73" s="545"/>
      <c r="G73" s="545"/>
      <c r="H73" s="545"/>
      <c r="I73" s="545"/>
      <c r="J73" s="545"/>
    </row>
    <row r="74" spans="2:10" ht="12" customHeight="1">
      <c r="C74" s="545"/>
      <c r="F74" s="545"/>
      <c r="G74" s="545"/>
      <c r="H74" s="545"/>
      <c r="I74" s="545"/>
      <c r="J74" s="545"/>
    </row>
    <row r="75" spans="2:10" ht="12" customHeight="1">
      <c r="C75" s="545"/>
      <c r="F75" s="545"/>
      <c r="G75" s="545"/>
      <c r="H75" s="545"/>
      <c r="I75" s="545"/>
      <c r="J75" s="545"/>
    </row>
    <row r="76" spans="2:10" ht="12" customHeight="1">
      <c r="C76" s="545"/>
      <c r="F76" s="545"/>
      <c r="G76" s="545"/>
      <c r="H76" s="545"/>
      <c r="I76" s="545"/>
      <c r="J76" s="545"/>
    </row>
    <row r="77" spans="2:10" ht="12" customHeight="1">
      <c r="C77" s="545"/>
      <c r="F77" s="545"/>
      <c r="G77" s="545"/>
      <c r="H77" s="545"/>
      <c r="I77" s="545"/>
      <c r="J77" s="545"/>
    </row>
    <row r="78" spans="2:10" ht="12" customHeight="1">
      <c r="C78" s="545"/>
      <c r="F78" s="545"/>
      <c r="G78" s="545"/>
      <c r="H78" s="545"/>
      <c r="I78" s="545"/>
      <c r="J78" s="545"/>
    </row>
    <row r="79" spans="2:10" ht="12" customHeight="1">
      <c r="C79" s="545"/>
      <c r="F79" s="545"/>
      <c r="G79" s="545"/>
      <c r="H79" s="545"/>
      <c r="I79" s="545"/>
      <c r="J79" s="545"/>
    </row>
    <row r="80" spans="2:10" ht="12" customHeight="1">
      <c r="C80" s="545"/>
      <c r="F80" s="545"/>
      <c r="G80" s="545"/>
      <c r="H80" s="545"/>
      <c r="I80" s="545"/>
      <c r="J80" s="545"/>
    </row>
    <row r="81" spans="3:10" ht="12" customHeight="1">
      <c r="C81" s="545"/>
      <c r="F81" s="545"/>
      <c r="G81" s="545"/>
      <c r="H81" s="545"/>
      <c r="I81" s="545"/>
      <c r="J81" s="545"/>
    </row>
    <row r="82" spans="3:10" ht="12" customHeight="1">
      <c r="C82" s="545"/>
      <c r="F82" s="545"/>
      <c r="G82" s="545"/>
      <c r="H82" s="545"/>
      <c r="I82" s="545"/>
      <c r="J82" s="545"/>
    </row>
    <row r="83" spans="3:10" ht="12" customHeight="1">
      <c r="C83" s="545"/>
      <c r="F83" s="545"/>
      <c r="G83" s="545"/>
      <c r="H83" s="545"/>
      <c r="I83" s="545"/>
      <c r="J83" s="545"/>
    </row>
    <row r="84" spans="3:10" ht="12" customHeight="1">
      <c r="C84" s="545"/>
      <c r="F84" s="545"/>
      <c r="G84" s="545"/>
      <c r="H84" s="545"/>
      <c r="I84" s="545"/>
      <c r="J84" s="545"/>
    </row>
    <row r="85" spans="3:10" ht="12" customHeight="1">
      <c r="F85" s="545"/>
      <c r="G85" s="545"/>
      <c r="H85" s="545"/>
      <c r="I85" s="545"/>
      <c r="J85" s="545"/>
    </row>
    <row r="86" spans="3:10" ht="12" customHeight="1">
      <c r="F86" s="545"/>
      <c r="G86" s="545"/>
      <c r="H86" s="545"/>
      <c r="I86" s="545"/>
      <c r="J86" s="545"/>
    </row>
    <row r="87" spans="3:10" ht="12" customHeight="1">
      <c r="C87" s="545"/>
    </row>
    <row r="88" spans="3:10" ht="12" customHeight="1">
      <c r="C88" s="545"/>
    </row>
    <row r="89" spans="3:10" ht="12" customHeight="1">
      <c r="C89" s="545"/>
      <c r="F89" s="545"/>
      <c r="G89" s="545"/>
      <c r="H89" s="545"/>
      <c r="I89" s="545"/>
      <c r="J89" s="545"/>
    </row>
    <row r="90" spans="3:10" ht="12" customHeight="1">
      <c r="C90" s="545"/>
      <c r="F90" s="545"/>
      <c r="G90" s="545"/>
      <c r="H90" s="545"/>
      <c r="I90" s="545"/>
      <c r="J90" s="545"/>
    </row>
    <row r="91" spans="3:10" ht="12" customHeight="1">
      <c r="C91" s="545"/>
      <c r="F91" s="545"/>
      <c r="G91" s="545"/>
      <c r="H91" s="545"/>
      <c r="I91" s="545"/>
      <c r="J91" s="545"/>
    </row>
    <row r="92" spans="3:10" ht="12" customHeight="1">
      <c r="F92" s="545"/>
      <c r="G92" s="545"/>
      <c r="H92" s="545"/>
      <c r="I92" s="545"/>
      <c r="J92" s="545"/>
    </row>
    <row r="93" spans="3:10" ht="12" customHeight="1">
      <c r="C93" s="545"/>
      <c r="F93" s="545"/>
      <c r="G93" s="545"/>
      <c r="H93" s="545"/>
      <c r="I93" s="545"/>
      <c r="J93" s="545"/>
    </row>
    <row r="94" spans="3:10" ht="12" customHeight="1">
      <c r="C94" s="545"/>
    </row>
    <row r="95" spans="3:10" ht="12" customHeight="1">
      <c r="C95" s="545"/>
      <c r="F95" s="545"/>
      <c r="G95" s="545"/>
      <c r="H95" s="545"/>
      <c r="I95" s="545"/>
      <c r="J95" s="545"/>
    </row>
    <row r="96" spans="3:10" ht="12" customHeight="1">
      <c r="C96" s="545"/>
      <c r="F96" s="545"/>
      <c r="G96" s="545"/>
      <c r="H96" s="545"/>
      <c r="I96" s="545"/>
      <c r="J96" s="545"/>
    </row>
    <row r="97" spans="3:10" ht="12" customHeight="1">
      <c r="C97" s="545"/>
      <c r="F97" s="545"/>
      <c r="G97" s="545"/>
      <c r="H97" s="545"/>
      <c r="I97" s="545"/>
      <c r="J97" s="545"/>
    </row>
    <row r="98" spans="3:10" ht="12" customHeight="1">
      <c r="F98" s="545"/>
      <c r="G98" s="545"/>
      <c r="H98" s="545"/>
      <c r="I98" s="545"/>
      <c r="J98" s="545"/>
    </row>
    <row r="99" spans="3:10" ht="12" customHeight="1">
      <c r="F99" s="545"/>
      <c r="G99" s="545"/>
      <c r="H99" s="545"/>
      <c r="I99" s="545"/>
      <c r="J99" s="545"/>
    </row>
    <row r="100" spans="3:10" ht="12" customHeight="1">
      <c r="C100" s="545"/>
    </row>
    <row r="101" spans="3:10" ht="12" customHeight="1">
      <c r="C101" s="545"/>
    </row>
    <row r="102" spans="3:10" ht="12" customHeight="1">
      <c r="C102" s="545"/>
      <c r="F102" s="545"/>
      <c r="G102" s="545"/>
      <c r="H102" s="545"/>
      <c r="I102" s="545"/>
      <c r="J102" s="545"/>
    </row>
    <row r="103" spans="3:10" ht="12" customHeight="1">
      <c r="C103" s="545"/>
      <c r="F103" s="545"/>
      <c r="G103" s="545"/>
      <c r="H103" s="545"/>
      <c r="I103" s="545"/>
      <c r="J103" s="545"/>
    </row>
    <row r="104" spans="3:10" ht="12" customHeight="1">
      <c r="C104" s="545"/>
      <c r="F104" s="545"/>
      <c r="G104" s="545"/>
      <c r="H104" s="545"/>
      <c r="I104" s="545"/>
      <c r="J104" s="545"/>
    </row>
    <row r="105" spans="3:10" ht="12" customHeight="1">
      <c r="C105" s="545"/>
      <c r="F105" s="545"/>
      <c r="G105" s="545"/>
      <c r="H105" s="545"/>
      <c r="I105" s="545"/>
      <c r="J105" s="545"/>
    </row>
    <row r="106" spans="3:10" ht="12" customHeight="1">
      <c r="C106" s="545"/>
      <c r="F106" s="545"/>
      <c r="G106" s="545"/>
      <c r="H106" s="545"/>
      <c r="I106" s="545"/>
      <c r="J106" s="545"/>
    </row>
    <row r="107" spans="3:10" ht="12" customHeight="1">
      <c r="C107" s="545"/>
      <c r="F107" s="545"/>
      <c r="G107" s="545"/>
      <c r="H107" s="545"/>
      <c r="I107" s="545"/>
      <c r="J107" s="545"/>
    </row>
    <row r="108" spans="3:10" ht="12" customHeight="1">
      <c r="C108" s="545"/>
      <c r="F108" s="545"/>
      <c r="G108" s="545"/>
      <c r="H108" s="545"/>
      <c r="I108" s="545"/>
      <c r="J108" s="545"/>
    </row>
    <row r="109" spans="3:10" ht="12" customHeight="1">
      <c r="C109" s="545"/>
      <c r="F109" s="545"/>
      <c r="G109" s="545"/>
      <c r="H109" s="545"/>
      <c r="I109" s="545"/>
      <c r="J109" s="545"/>
    </row>
    <row r="110" spans="3:10" ht="12" customHeight="1">
      <c r="C110" s="545"/>
      <c r="F110" s="545"/>
      <c r="G110" s="545"/>
      <c r="H110" s="545"/>
      <c r="I110" s="545"/>
      <c r="J110" s="545"/>
    </row>
    <row r="111" spans="3:10" ht="12" customHeight="1">
      <c r="C111" s="545"/>
      <c r="F111" s="545"/>
      <c r="G111" s="545"/>
      <c r="H111" s="545"/>
      <c r="I111" s="545"/>
      <c r="J111" s="545"/>
    </row>
    <row r="112" spans="3:10" ht="12" customHeight="1">
      <c r="C112" s="545"/>
      <c r="F112" s="545"/>
      <c r="G112" s="545"/>
      <c r="H112" s="545"/>
      <c r="I112" s="545"/>
      <c r="J112" s="545"/>
    </row>
    <row r="113" s="545" customFormat="1" ht="12" customHeight="1"/>
    <row r="114" s="545" customFormat="1" ht="12" customHeight="1"/>
    <row r="115" s="545" customFormat="1" ht="12" customHeight="1"/>
    <row r="116" s="545" customFormat="1" ht="12" customHeight="1"/>
    <row r="117" s="545" customFormat="1" ht="12" customHeight="1"/>
    <row r="118" s="545" customFormat="1" ht="12" customHeight="1"/>
    <row r="119" s="545" customFormat="1" ht="12" customHeight="1"/>
    <row r="120" s="545" customFormat="1" ht="12" customHeight="1"/>
    <row r="121" s="545" customFormat="1" ht="12" customHeight="1"/>
    <row r="122" s="545" customFormat="1" ht="12" customHeight="1"/>
    <row r="123" s="545" customFormat="1" ht="12" customHeight="1"/>
    <row r="124" s="545" customFormat="1" ht="12" customHeight="1"/>
    <row r="125" s="545" customFormat="1" ht="12" customHeight="1"/>
    <row r="126" s="545" customFormat="1" ht="12" customHeight="1"/>
    <row r="127" s="545" customFormat="1" ht="12" customHeight="1"/>
    <row r="128" s="545" customFormat="1" ht="12" customHeight="1"/>
    <row r="129" spans="3:10" ht="12" customHeight="1">
      <c r="C129" s="545"/>
      <c r="F129" s="545"/>
      <c r="G129" s="545"/>
      <c r="H129" s="545"/>
      <c r="I129" s="545"/>
      <c r="J129" s="545"/>
    </row>
    <row r="130" spans="3:10" ht="12" customHeight="1">
      <c r="F130" s="545"/>
      <c r="G130" s="545"/>
      <c r="H130" s="545"/>
      <c r="I130" s="545"/>
      <c r="J130" s="545"/>
    </row>
    <row r="131" spans="3:10" ht="12" customHeight="1">
      <c r="C131" s="545"/>
      <c r="F131" s="545"/>
      <c r="G131" s="545"/>
      <c r="H131" s="545"/>
      <c r="I131" s="545"/>
      <c r="J131" s="545"/>
    </row>
    <row r="132" spans="3:10" ht="12" customHeight="1">
      <c r="C132" s="545"/>
    </row>
    <row r="133" spans="3:10" ht="12" customHeight="1">
      <c r="C133" s="545"/>
      <c r="F133" s="545"/>
      <c r="G133" s="545"/>
      <c r="H133" s="545"/>
      <c r="I133" s="545"/>
      <c r="J133" s="545"/>
    </row>
    <row r="134" spans="3:10" ht="12" customHeight="1">
      <c r="C134" s="545"/>
      <c r="F134" s="545"/>
      <c r="G134" s="545"/>
      <c r="H134" s="545"/>
      <c r="I134" s="545"/>
      <c r="J134" s="545"/>
    </row>
    <row r="135" spans="3:10" ht="12" customHeight="1">
      <c r="C135" s="545"/>
      <c r="F135" s="545"/>
      <c r="G135" s="545"/>
      <c r="H135" s="545"/>
      <c r="I135" s="545"/>
      <c r="J135" s="545"/>
    </row>
    <row r="136" spans="3:10" ht="12" customHeight="1">
      <c r="C136" s="545"/>
      <c r="F136" s="545"/>
      <c r="G136" s="545"/>
      <c r="H136" s="545"/>
      <c r="I136" s="545"/>
      <c r="J136" s="545"/>
    </row>
    <row r="137" spans="3:10" ht="12" customHeight="1">
      <c r="C137" s="545"/>
      <c r="F137" s="545"/>
      <c r="G137" s="545"/>
      <c r="H137" s="545"/>
      <c r="I137" s="545"/>
      <c r="J137" s="545"/>
    </row>
    <row r="138" spans="3:10" ht="12" customHeight="1">
      <c r="C138" s="545"/>
      <c r="F138" s="545"/>
      <c r="G138" s="545"/>
      <c r="H138" s="545"/>
      <c r="I138" s="545"/>
      <c r="J138" s="545"/>
    </row>
    <row r="139" spans="3:10" ht="12" customHeight="1">
      <c r="C139" s="545"/>
      <c r="F139" s="545"/>
      <c r="G139" s="545"/>
      <c r="H139" s="545"/>
      <c r="I139" s="545"/>
      <c r="J139" s="545"/>
    </row>
    <row r="140" spans="3:10" ht="12" customHeight="1">
      <c r="F140" s="545"/>
      <c r="G140" s="545"/>
      <c r="H140" s="545"/>
      <c r="I140" s="545"/>
      <c r="J140" s="545"/>
    </row>
    <row r="141" spans="3:10" ht="12" customHeight="1">
      <c r="F141" s="545"/>
      <c r="G141" s="545"/>
      <c r="H141" s="545"/>
      <c r="I141" s="545"/>
      <c r="J141" s="545"/>
    </row>
    <row r="142" spans="3:10" ht="12" customHeight="1">
      <c r="C142" s="545"/>
    </row>
    <row r="143" spans="3:10" ht="12" customHeight="1">
      <c r="C143" s="545"/>
    </row>
    <row r="144" spans="3:10" ht="12" customHeight="1">
      <c r="C144" s="545"/>
      <c r="F144" s="545"/>
      <c r="G144" s="545"/>
      <c r="H144" s="545"/>
      <c r="I144" s="545"/>
      <c r="J144" s="545"/>
    </row>
    <row r="145" spans="3:10" ht="12" customHeight="1">
      <c r="F145" s="545"/>
      <c r="G145" s="545"/>
      <c r="H145" s="545"/>
      <c r="I145" s="545"/>
      <c r="J145" s="545"/>
    </row>
    <row r="146" spans="3:10" ht="12" customHeight="1">
      <c r="C146" s="545"/>
      <c r="F146" s="545"/>
      <c r="G146" s="545"/>
      <c r="H146" s="545"/>
      <c r="I146" s="545"/>
      <c r="J146" s="545"/>
    </row>
    <row r="148" spans="3:10" ht="12" customHeight="1">
      <c r="F148" s="545"/>
      <c r="G148" s="545"/>
      <c r="H148" s="545"/>
      <c r="I148" s="545"/>
      <c r="J148" s="545"/>
    </row>
  </sheetData>
  <mergeCells count="4">
    <mergeCell ref="C2:E2"/>
    <mergeCell ref="G2:I2"/>
    <mergeCell ref="C44:E44"/>
    <mergeCell ref="G44:I44"/>
  </mergeCells>
  <pageMargins left="0.75" right="0.75" top="1" bottom="1" header="0.5" footer="0.5"/>
  <pageSetup paperSize="9" scale="80" orientation="portrait" horizontalDpi="300" verticalDpi="300" r:id="rId1"/>
  <headerFooter>
    <oddFooter>&amp;C_x000D_&amp;1#&amp;"Calibri"&amp;10&amp;K000000 Restricted - Internal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48"/>
  <sheetViews>
    <sheetView showGridLines="0" showRuler="0" workbookViewId="0"/>
  </sheetViews>
  <sheetFormatPr defaultColWidth="13.1796875" defaultRowHeight="12.5"/>
  <cols>
    <col min="2" max="2" width="64.7265625" customWidth="1"/>
    <col min="3" max="3" width="11" customWidth="1"/>
    <col min="4" max="4" width="10.453125" customWidth="1"/>
  </cols>
  <sheetData>
    <row r="1" spans="2:4" ht="15" customHeight="1"/>
    <row r="2" spans="2:4" ht="26.65" customHeight="1">
      <c r="B2" s="405" t="s">
        <v>250</v>
      </c>
      <c r="C2" s="397" t="s">
        <v>80</v>
      </c>
      <c r="D2" s="406" t="s">
        <v>94</v>
      </c>
    </row>
    <row r="3" spans="2:4" ht="13.4" customHeight="1">
      <c r="B3" s="414"/>
      <c r="C3" s="407" t="s">
        <v>246</v>
      </c>
      <c r="D3" s="407" t="s">
        <v>246</v>
      </c>
    </row>
    <row r="4" spans="2:4" ht="15.75" customHeight="1">
      <c r="B4" s="321" t="s">
        <v>251</v>
      </c>
      <c r="C4" s="408">
        <v>629.6</v>
      </c>
      <c r="D4" s="325">
        <v>606.79999999999995</v>
      </c>
    </row>
    <row r="5" spans="2:4" ht="15" customHeight="1">
      <c r="B5" s="267" t="s">
        <v>252</v>
      </c>
      <c r="C5" s="285">
        <v>466.7</v>
      </c>
      <c r="D5" s="364">
        <v>439.7</v>
      </c>
    </row>
    <row r="6" spans="2:4" ht="13.4" customHeight="1">
      <c r="B6" s="264" t="s">
        <v>249</v>
      </c>
      <c r="C6" s="409">
        <v>162.9</v>
      </c>
      <c r="D6" s="410">
        <v>167.1</v>
      </c>
    </row>
    <row r="7" spans="2:4" ht="15" customHeight="1">
      <c r="B7" s="415"/>
      <c r="C7" s="411"/>
      <c r="D7" s="411"/>
    </row>
    <row r="8" spans="2:4" ht="15" customHeight="1">
      <c r="B8" s="264" t="s">
        <v>250</v>
      </c>
      <c r="C8" s="412">
        <v>134.9</v>
      </c>
      <c r="D8" s="413">
        <v>138</v>
      </c>
    </row>
    <row r="9" spans="2:4" ht="15" customHeight="1"/>
    <row r="10" spans="2:4" ht="15" customHeight="1"/>
    <row r="11" spans="2:4" ht="15" customHeight="1"/>
    <row r="12" spans="2:4" ht="15" customHeight="1"/>
    <row r="13" spans="2:4" ht="15" customHeight="1"/>
    <row r="14" spans="2:4" ht="15" customHeight="1"/>
    <row r="15" spans="2:4" ht="15" customHeight="1"/>
    <row r="16" spans="2: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</sheetData>
  <pageMargins left="0.75" right="0.75" top="1" bottom="1" header="0.5" footer="0.5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J47"/>
  <sheetViews>
    <sheetView showGridLines="0" showRuler="0" workbookViewId="0"/>
  </sheetViews>
  <sheetFormatPr defaultColWidth="13.1796875" defaultRowHeight="12.5"/>
  <cols>
    <col min="2" max="2" width="37" customWidth="1"/>
    <col min="3" max="7" width="11.1796875" customWidth="1"/>
    <col min="8" max="8" width="1.54296875" customWidth="1"/>
    <col min="9" max="10" width="11.1796875" customWidth="1"/>
  </cols>
  <sheetData>
    <row r="1" spans="2:10" ht="15" customHeight="1"/>
    <row r="2" spans="2:10" ht="19.149999999999999" customHeight="1">
      <c r="B2" s="1425" t="s">
        <v>253</v>
      </c>
      <c r="C2" s="1425"/>
      <c r="D2" s="1425"/>
      <c r="E2" s="1425"/>
      <c r="F2" s="1425"/>
      <c r="G2" s="1425"/>
      <c r="H2" s="54"/>
      <c r="I2" s="54"/>
      <c r="J2" s="54"/>
    </row>
    <row r="3" spans="2:10" ht="15.75" customHeight="1">
      <c r="B3" s="54"/>
      <c r="C3" s="1453" t="s">
        <v>254</v>
      </c>
      <c r="D3" s="1453"/>
      <c r="E3" s="1453"/>
      <c r="F3" s="1453"/>
      <c r="G3" s="1453"/>
      <c r="H3" s="436"/>
      <c r="I3" s="1453" t="s">
        <v>255</v>
      </c>
      <c r="J3" s="1453"/>
    </row>
    <row r="4" spans="2:10" ht="15.75" customHeight="1">
      <c r="B4" s="54"/>
      <c r="C4" s="249" t="s">
        <v>256</v>
      </c>
      <c r="D4" s="249" t="s">
        <v>257</v>
      </c>
      <c r="E4" s="249" t="s">
        <v>258</v>
      </c>
      <c r="F4" s="249" t="s">
        <v>259</v>
      </c>
      <c r="G4" s="249" t="s">
        <v>79</v>
      </c>
      <c r="H4" s="437"/>
      <c r="I4" s="416" t="s">
        <v>260</v>
      </c>
      <c r="J4" s="416" t="s">
        <v>261</v>
      </c>
    </row>
    <row r="5" spans="2:10" ht="13.4" customHeight="1">
      <c r="B5" s="414"/>
      <c r="C5" s="407" t="s">
        <v>246</v>
      </c>
      <c r="D5" s="407" t="s">
        <v>246</v>
      </c>
      <c r="E5" s="407" t="s">
        <v>246</v>
      </c>
      <c r="F5" s="407" t="s">
        <v>246</v>
      </c>
      <c r="G5" s="407" t="s">
        <v>246</v>
      </c>
      <c r="H5" s="169"/>
      <c r="I5" s="407" t="s">
        <v>246</v>
      </c>
      <c r="J5" s="407" t="s">
        <v>246</v>
      </c>
    </row>
    <row r="6" spans="2:10" ht="13.4" customHeight="1">
      <c r="B6" s="417" t="s">
        <v>262</v>
      </c>
      <c r="C6" s="418">
        <v>196</v>
      </c>
      <c r="D6" s="418">
        <v>0</v>
      </c>
      <c r="E6" s="418">
        <v>0</v>
      </c>
      <c r="F6" s="418">
        <v>0</v>
      </c>
      <c r="G6" s="418">
        <v>196</v>
      </c>
      <c r="H6" s="419"/>
      <c r="I6" s="418">
        <v>216</v>
      </c>
      <c r="J6" s="420">
        <v>232</v>
      </c>
    </row>
    <row r="7" spans="2:10" ht="15" customHeight="1">
      <c r="B7" s="438"/>
      <c r="C7" s="45"/>
      <c r="D7" s="45"/>
      <c r="E7" s="45"/>
      <c r="F7" s="45"/>
      <c r="G7" s="45"/>
      <c r="H7" s="54"/>
      <c r="I7" s="45"/>
      <c r="J7" s="46"/>
    </row>
    <row r="8" spans="2:10" ht="15.75" customHeight="1">
      <c r="B8" s="128" t="s">
        <v>263</v>
      </c>
      <c r="C8" s="45"/>
      <c r="D8" s="45"/>
      <c r="E8" s="45"/>
      <c r="F8" s="45"/>
      <c r="G8" s="45"/>
      <c r="H8" s="54"/>
      <c r="I8" s="45"/>
      <c r="J8" s="46"/>
    </row>
    <row r="9" spans="2:10" ht="15.75" customHeight="1">
      <c r="B9" s="421" t="s">
        <v>264</v>
      </c>
      <c r="C9" s="422"/>
      <c r="D9" s="423">
        <v>58</v>
      </c>
      <c r="E9" s="423">
        <v>1</v>
      </c>
      <c r="F9" s="422"/>
      <c r="G9" s="423">
        <v>59</v>
      </c>
      <c r="H9" s="424"/>
      <c r="I9" s="423">
        <v>55</v>
      </c>
      <c r="J9" s="425">
        <v>48</v>
      </c>
    </row>
    <row r="10" spans="2:10" ht="15.75" customHeight="1">
      <c r="B10" s="421" t="s">
        <v>265</v>
      </c>
      <c r="C10" s="422"/>
      <c r="D10" s="423">
        <v>2</v>
      </c>
      <c r="E10" s="422"/>
      <c r="F10" s="422"/>
      <c r="G10" s="423">
        <v>2</v>
      </c>
      <c r="H10" s="424"/>
      <c r="I10" s="423">
        <v>2</v>
      </c>
      <c r="J10" s="425">
        <v>1</v>
      </c>
    </row>
    <row r="11" spans="2:10" ht="15.75" customHeight="1">
      <c r="B11" s="363" t="s">
        <v>266</v>
      </c>
      <c r="C11" s="426"/>
      <c r="D11" s="427">
        <v>1</v>
      </c>
      <c r="E11" s="426"/>
      <c r="F11" s="426"/>
      <c r="G11" s="427">
        <v>1</v>
      </c>
      <c r="H11" s="424"/>
      <c r="I11" s="428">
        <v>1</v>
      </c>
      <c r="J11" s="429">
        <v>1</v>
      </c>
    </row>
    <row r="12" spans="2:10" ht="13.4" customHeight="1">
      <c r="B12" s="264" t="s">
        <v>267</v>
      </c>
      <c r="C12" s="430"/>
      <c r="D12" s="418">
        <v>61</v>
      </c>
      <c r="E12" s="418">
        <v>1</v>
      </c>
      <c r="F12" s="430"/>
      <c r="G12" s="418">
        <v>62</v>
      </c>
      <c r="H12" s="128"/>
      <c r="I12" s="418">
        <v>58</v>
      </c>
      <c r="J12" s="420">
        <v>50</v>
      </c>
    </row>
    <row r="13" spans="2:10" ht="15" customHeight="1">
      <c r="B13" s="438"/>
      <c r="C13" s="45"/>
      <c r="D13" s="45"/>
      <c r="E13" s="45"/>
      <c r="F13" s="45"/>
      <c r="G13" s="45"/>
      <c r="H13" s="54"/>
      <c r="I13" s="45"/>
      <c r="J13" s="46"/>
    </row>
    <row r="14" spans="2:10" ht="15.75" customHeight="1">
      <c r="B14" s="128" t="s">
        <v>268</v>
      </c>
      <c r="C14" s="45"/>
      <c r="D14" s="45"/>
      <c r="E14" s="45"/>
      <c r="F14" s="45"/>
      <c r="G14" s="45"/>
      <c r="H14" s="54"/>
      <c r="I14" s="45"/>
      <c r="J14" s="46"/>
    </row>
    <row r="15" spans="2:10" ht="13.4" customHeight="1">
      <c r="B15" s="421" t="s">
        <v>269</v>
      </c>
      <c r="C15" s="422"/>
      <c r="D15" s="423">
        <v>4</v>
      </c>
      <c r="E15" s="423">
        <v>3</v>
      </c>
      <c r="F15" s="422"/>
      <c r="G15" s="423">
        <v>7</v>
      </c>
      <c r="H15" s="424"/>
      <c r="I15" s="423">
        <v>9</v>
      </c>
      <c r="J15" s="425">
        <v>5</v>
      </c>
    </row>
    <row r="16" spans="2:10" ht="13.4" customHeight="1">
      <c r="B16" s="421" t="s">
        <v>270</v>
      </c>
      <c r="C16" s="422"/>
      <c r="D16" s="423">
        <v>7</v>
      </c>
      <c r="E16" s="422"/>
      <c r="F16" s="422"/>
      <c r="G16" s="423">
        <v>7</v>
      </c>
      <c r="H16" s="424"/>
      <c r="I16" s="423">
        <v>7</v>
      </c>
      <c r="J16" s="425">
        <v>3</v>
      </c>
    </row>
    <row r="17" spans="2:10" ht="15.75" customHeight="1">
      <c r="B17" s="421" t="s">
        <v>271</v>
      </c>
      <c r="C17" s="422"/>
      <c r="D17" s="423">
        <v>2</v>
      </c>
      <c r="E17" s="423">
        <v>5</v>
      </c>
      <c r="F17" s="422"/>
      <c r="G17" s="423">
        <v>7</v>
      </c>
      <c r="H17" s="424"/>
      <c r="I17" s="423">
        <v>7</v>
      </c>
      <c r="J17" s="425">
        <v>7</v>
      </c>
    </row>
    <row r="18" spans="2:10" ht="15.75" customHeight="1">
      <c r="B18" s="363" t="s">
        <v>45</v>
      </c>
      <c r="C18" s="426"/>
      <c r="D18" s="426"/>
      <c r="E18" s="426"/>
      <c r="F18" s="427">
        <v>2</v>
      </c>
      <c r="G18" s="427">
        <v>2</v>
      </c>
      <c r="H18" s="424"/>
      <c r="I18" s="426"/>
      <c r="J18" s="429">
        <v>1</v>
      </c>
    </row>
    <row r="19" spans="2:10" ht="15.75" customHeight="1">
      <c r="B19" s="417" t="s">
        <v>272</v>
      </c>
      <c r="C19" s="430"/>
      <c r="D19" s="418">
        <v>13</v>
      </c>
      <c r="E19" s="418">
        <v>8</v>
      </c>
      <c r="F19" s="418">
        <v>2</v>
      </c>
      <c r="G19" s="418">
        <v>23</v>
      </c>
      <c r="H19" s="419"/>
      <c r="I19" s="418">
        <v>23</v>
      </c>
      <c r="J19" s="420">
        <v>16</v>
      </c>
    </row>
    <row r="20" spans="2:10" ht="15" customHeight="1">
      <c r="B20" s="439"/>
      <c r="C20" s="431"/>
      <c r="D20" s="431"/>
      <c r="E20" s="431"/>
      <c r="F20" s="431"/>
      <c r="G20" s="431"/>
      <c r="H20" s="432"/>
      <c r="I20" s="426"/>
      <c r="J20" s="393"/>
    </row>
    <row r="21" spans="2:10" ht="13.4" customHeight="1">
      <c r="B21" s="1325" t="s">
        <v>319</v>
      </c>
      <c r="C21" s="433">
        <v>196</v>
      </c>
      <c r="D21" s="433">
        <v>74</v>
      </c>
      <c r="E21" s="433">
        <v>9</v>
      </c>
      <c r="F21" s="433">
        <v>2</v>
      </c>
      <c r="G21" s="433">
        <v>281</v>
      </c>
      <c r="H21" s="432"/>
      <c r="I21" s="433">
        <v>297</v>
      </c>
      <c r="J21" s="440"/>
    </row>
    <row r="22" spans="2:10" ht="13.4" customHeight="1">
      <c r="B22" s="434" t="s">
        <v>273</v>
      </c>
      <c r="C22" s="420">
        <v>211</v>
      </c>
      <c r="D22" s="420">
        <v>52</v>
      </c>
      <c r="E22" s="420">
        <v>9</v>
      </c>
      <c r="F22" s="420">
        <v>2</v>
      </c>
      <c r="G22" s="420">
        <v>274</v>
      </c>
      <c r="H22" s="54"/>
      <c r="I22" s="435"/>
      <c r="J22" s="420">
        <v>298</v>
      </c>
    </row>
    <row r="23" spans="2:10" ht="15" customHeight="1">
      <c r="C23" s="1"/>
      <c r="D23" s="1"/>
      <c r="E23" s="1"/>
      <c r="F23" s="1"/>
      <c r="G23" s="1"/>
      <c r="H23" s="1"/>
      <c r="I23" s="1"/>
    </row>
    <row r="24" spans="2:10" ht="15" customHeight="1"/>
    <row r="25" spans="2:10" ht="15" customHeight="1"/>
    <row r="26" spans="2:10" ht="15" customHeight="1"/>
    <row r="27" spans="2:10" ht="15" customHeight="1"/>
    <row r="28" spans="2:10" ht="15" customHeight="1"/>
    <row r="29" spans="2:10" ht="15" customHeight="1"/>
    <row r="30" spans="2:10" ht="15" customHeight="1"/>
    <row r="31" spans="2:10" ht="15" customHeight="1"/>
    <row r="32" spans="2:10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</sheetData>
  <mergeCells count="3">
    <mergeCell ref="B2:G2"/>
    <mergeCell ref="C3:G3"/>
    <mergeCell ref="I3:J3"/>
  </mergeCells>
  <pageMargins left="0.75" right="0.75" top="1" bottom="1" header="0.5" footer="0.5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G53"/>
  <sheetViews>
    <sheetView showGridLines="0" showRuler="0" workbookViewId="0"/>
  </sheetViews>
  <sheetFormatPr defaultColWidth="13.1796875" defaultRowHeight="12.5"/>
  <cols>
    <col min="2" max="2" width="38.7265625" customWidth="1"/>
    <col min="6" max="6" width="1.7265625" customWidth="1"/>
  </cols>
  <sheetData>
    <row r="1" spans="2:7" ht="15" customHeight="1"/>
    <row r="2" spans="2:7" ht="19.149999999999999" customHeight="1">
      <c r="B2" s="235" t="s">
        <v>274</v>
      </c>
      <c r="C2" s="44"/>
      <c r="D2" s="44"/>
      <c r="E2" s="44"/>
      <c r="F2" s="442"/>
      <c r="G2" s="442"/>
    </row>
    <row r="3" spans="2:7" ht="13.4" customHeight="1">
      <c r="B3" s="235"/>
      <c r="C3" s="1424" t="s">
        <v>80</v>
      </c>
      <c r="D3" s="1424"/>
      <c r="E3" s="1424"/>
      <c r="F3" s="165"/>
      <c r="G3" s="237" t="s">
        <v>94</v>
      </c>
    </row>
    <row r="4" spans="2:7" ht="40" customHeight="1">
      <c r="B4" s="165"/>
      <c r="C4" s="238" t="s">
        <v>275</v>
      </c>
      <c r="D4" s="238" t="s">
        <v>276</v>
      </c>
      <c r="E4" s="238" t="s">
        <v>277</v>
      </c>
      <c r="F4" s="10"/>
      <c r="G4" s="238" t="s">
        <v>277</v>
      </c>
    </row>
    <row r="5" spans="2:7" ht="13.4" customHeight="1">
      <c r="B5" s="359" t="s">
        <v>278</v>
      </c>
      <c r="C5" s="272" t="s">
        <v>246</v>
      </c>
      <c r="D5" s="272" t="s">
        <v>246</v>
      </c>
      <c r="E5" s="272" t="s">
        <v>7</v>
      </c>
      <c r="F5" s="9"/>
      <c r="G5" s="272" t="s">
        <v>7</v>
      </c>
    </row>
    <row r="6" spans="2:7" ht="13.4" customHeight="1">
      <c r="B6" s="321" t="s">
        <v>8</v>
      </c>
      <c r="C6" s="266">
        <v>225</v>
      </c>
      <c r="D6" s="266">
        <v>244</v>
      </c>
      <c r="E6" s="266">
        <v>92</v>
      </c>
      <c r="F6" s="169"/>
      <c r="G6" s="265">
        <v>92</v>
      </c>
    </row>
    <row r="7" spans="2:7" ht="13.4" customHeight="1">
      <c r="B7" s="44" t="s">
        <v>9</v>
      </c>
      <c r="C7" s="117">
        <v>26</v>
      </c>
      <c r="D7" s="117">
        <v>83</v>
      </c>
      <c r="E7" s="117">
        <v>31</v>
      </c>
      <c r="F7" s="169"/>
      <c r="G7" s="227">
        <v>31</v>
      </c>
    </row>
    <row r="8" spans="2:7" ht="13.4" customHeight="1">
      <c r="B8" s="44" t="s">
        <v>10</v>
      </c>
      <c r="C8" s="117">
        <v>15</v>
      </c>
      <c r="D8" s="117">
        <v>70</v>
      </c>
      <c r="E8" s="117">
        <v>21</v>
      </c>
      <c r="F8" s="169"/>
      <c r="G8" s="227">
        <v>23</v>
      </c>
    </row>
    <row r="9" spans="2:7" ht="13.4" customHeight="1">
      <c r="B9" s="44" t="s">
        <v>13</v>
      </c>
      <c r="C9" s="117">
        <v>124</v>
      </c>
      <c r="D9" s="117">
        <v>141</v>
      </c>
      <c r="E9" s="117">
        <v>88</v>
      </c>
      <c r="F9" s="169"/>
      <c r="G9" s="227">
        <v>82</v>
      </c>
    </row>
    <row r="10" spans="2:7" ht="13.4" customHeight="1">
      <c r="B10" s="44" t="s">
        <v>279</v>
      </c>
      <c r="C10" s="117">
        <v>21</v>
      </c>
      <c r="D10" s="117">
        <v>23</v>
      </c>
      <c r="E10" s="117">
        <v>91</v>
      </c>
      <c r="F10" s="169"/>
      <c r="G10" s="227">
        <v>125</v>
      </c>
    </row>
    <row r="11" spans="2:7" ht="13.4" customHeight="1">
      <c r="B11" s="267" t="s">
        <v>14</v>
      </c>
      <c r="C11" s="269">
        <v>3</v>
      </c>
      <c r="D11" s="269">
        <v>0</v>
      </c>
      <c r="E11" s="441"/>
      <c r="F11" s="169"/>
      <c r="G11" s="393"/>
    </row>
    <row r="12" spans="2:7" ht="13.4" customHeight="1">
      <c r="B12" s="264" t="s">
        <v>280</v>
      </c>
      <c r="C12" s="271">
        <v>414</v>
      </c>
      <c r="D12" s="271">
        <v>561</v>
      </c>
      <c r="E12" s="271">
        <v>74</v>
      </c>
      <c r="F12" s="173"/>
      <c r="G12" s="270">
        <v>74</v>
      </c>
    </row>
    <row r="13" spans="2:7" ht="15" customHeight="1"/>
    <row r="14" spans="2:7" ht="15" customHeight="1"/>
    <row r="15" spans="2:7" ht="15" customHeight="1"/>
    <row r="16" spans="2: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</sheetData>
  <mergeCells count="1">
    <mergeCell ref="C3:E3"/>
  </mergeCells>
  <pageMargins left="0.75" right="0.75" top="1" bottom="1" header="0.5" footer="0.5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H50"/>
  <sheetViews>
    <sheetView showGridLines="0" showRuler="0" workbookViewId="0"/>
  </sheetViews>
  <sheetFormatPr defaultColWidth="13.1796875" defaultRowHeight="12.5"/>
  <cols>
    <col min="2" max="2" width="50.7265625" customWidth="1"/>
    <col min="3" max="4" width="10.453125" customWidth="1"/>
    <col min="5" max="5" width="1.1796875" customWidth="1"/>
    <col min="6" max="6" width="50.7265625" customWidth="1"/>
    <col min="7" max="8" width="10.453125" customWidth="1"/>
  </cols>
  <sheetData>
    <row r="1" spans="2:8" ht="15" customHeight="1"/>
    <row r="2" spans="2:8" ht="19.149999999999999" customHeight="1">
      <c r="B2" s="1425" t="s">
        <v>281</v>
      </c>
      <c r="C2" s="1425"/>
      <c r="D2" s="1425"/>
      <c r="E2" s="53"/>
      <c r="F2" s="53"/>
      <c r="G2" s="53"/>
      <c r="H2" s="53"/>
    </row>
    <row r="3" spans="2:8" ht="13.4" customHeight="1">
      <c r="B3" s="235"/>
      <c r="C3" s="53"/>
      <c r="D3" s="53"/>
      <c r="E3" s="53"/>
      <c r="F3" s="53"/>
      <c r="G3" s="53"/>
      <c r="H3" s="10"/>
    </row>
    <row r="4" spans="2:8" ht="22.5" customHeight="1">
      <c r="B4" s="236"/>
      <c r="C4" s="234" t="s">
        <v>80</v>
      </c>
      <c r="D4" s="234" t="s">
        <v>94</v>
      </c>
      <c r="E4" s="44"/>
      <c r="F4" s="236"/>
      <c r="G4" s="234" t="s">
        <v>80</v>
      </c>
      <c r="H4" s="234" t="s">
        <v>94</v>
      </c>
    </row>
    <row r="5" spans="2:8" ht="13.4" customHeight="1">
      <c r="B5" s="359" t="s">
        <v>282</v>
      </c>
      <c r="C5" s="272" t="s">
        <v>246</v>
      </c>
      <c r="D5" s="272" t="s">
        <v>246</v>
      </c>
      <c r="E5" s="44"/>
      <c r="F5" s="359" t="s">
        <v>283</v>
      </c>
      <c r="G5" s="272" t="s">
        <v>246</v>
      </c>
      <c r="H5" s="272" t="s">
        <v>246</v>
      </c>
    </row>
    <row r="6" spans="2:8" ht="13.4" customHeight="1">
      <c r="B6" s="321" t="s">
        <v>118</v>
      </c>
      <c r="C6" s="266">
        <v>392</v>
      </c>
      <c r="D6" s="265">
        <v>386</v>
      </c>
      <c r="E6" s="169"/>
      <c r="F6" s="321" t="s">
        <v>276</v>
      </c>
      <c r="G6" s="266">
        <v>561</v>
      </c>
      <c r="H6" s="265">
        <v>539</v>
      </c>
    </row>
    <row r="7" spans="2:8" ht="13.4" customHeight="1">
      <c r="B7" s="44" t="s">
        <v>284</v>
      </c>
      <c r="C7" s="117">
        <v>297</v>
      </c>
      <c r="D7" s="227">
        <v>298</v>
      </c>
      <c r="E7" s="169"/>
      <c r="F7" s="44" t="s">
        <v>285</v>
      </c>
      <c r="G7" s="117">
        <v>55</v>
      </c>
      <c r="H7" s="227">
        <v>59</v>
      </c>
    </row>
    <row r="8" spans="2:8" ht="13.4" customHeight="1">
      <c r="B8" s="44"/>
      <c r="C8" s="443"/>
      <c r="D8" s="169"/>
      <c r="E8" s="169"/>
      <c r="F8" s="44" t="s">
        <v>286</v>
      </c>
      <c r="G8" s="117">
        <v>131</v>
      </c>
      <c r="H8" s="227">
        <v>118</v>
      </c>
    </row>
    <row r="9" spans="2:8" ht="24.25" customHeight="1">
      <c r="B9" s="44" t="s">
        <v>287</v>
      </c>
      <c r="C9" s="444">
        <v>433</v>
      </c>
      <c r="D9" s="445">
        <v>435</v>
      </c>
      <c r="E9" s="46"/>
      <c r="F9" s="44" t="s">
        <v>288</v>
      </c>
      <c r="G9" s="444">
        <v>358</v>
      </c>
      <c r="H9" s="445">
        <v>380</v>
      </c>
    </row>
    <row r="10" spans="2:8" ht="13.4" customHeight="1">
      <c r="B10" s="44" t="s">
        <v>289</v>
      </c>
      <c r="C10" s="117">
        <v>294</v>
      </c>
      <c r="D10" s="227">
        <v>257</v>
      </c>
      <c r="E10" s="169"/>
      <c r="F10" s="44" t="s">
        <v>289</v>
      </c>
      <c r="G10" s="117">
        <v>279</v>
      </c>
      <c r="H10" s="227">
        <v>250</v>
      </c>
    </row>
    <row r="11" spans="2:8" ht="13.4" customHeight="1">
      <c r="B11" s="44" t="s">
        <v>290</v>
      </c>
      <c r="C11" s="117">
        <v>102</v>
      </c>
      <c r="D11" s="227">
        <v>101</v>
      </c>
      <c r="E11" s="169"/>
      <c r="F11" s="44" t="s">
        <v>291</v>
      </c>
      <c r="G11" s="117">
        <v>62</v>
      </c>
      <c r="H11" s="227">
        <v>59</v>
      </c>
    </row>
    <row r="12" spans="2:8" ht="13.4" customHeight="1">
      <c r="B12" s="267"/>
      <c r="C12" s="441"/>
      <c r="D12" s="393"/>
      <c r="E12" s="169"/>
      <c r="F12" s="267" t="s">
        <v>292</v>
      </c>
      <c r="G12" s="269">
        <v>72</v>
      </c>
      <c r="H12" s="268">
        <v>72</v>
      </c>
    </row>
    <row r="13" spans="2:8" ht="13.4" customHeight="1">
      <c r="B13" s="264" t="s">
        <v>293</v>
      </c>
      <c r="C13" s="271">
        <v>1518</v>
      </c>
      <c r="D13" s="270">
        <v>1477</v>
      </c>
      <c r="E13" s="169"/>
      <c r="F13" s="264" t="s">
        <v>294</v>
      </c>
      <c r="G13" s="271">
        <v>1518</v>
      </c>
      <c r="H13" s="270">
        <v>1477</v>
      </c>
    </row>
    <row r="14" spans="2:8" ht="15" customHeight="1"/>
    <row r="15" spans="2:8" ht="15" customHeight="1"/>
    <row r="16" spans="2:8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mergeCells count="1">
    <mergeCell ref="B2:D2"/>
  </mergeCells>
  <pageMargins left="0.75" right="0.75" top="1" bottom="1" header="0.5" footer="0.5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M50"/>
  <sheetViews>
    <sheetView showGridLines="0" showRuler="0" workbookViewId="0"/>
  </sheetViews>
  <sheetFormatPr defaultColWidth="13.1796875" defaultRowHeight="12.5"/>
  <cols>
    <col min="1" max="1" width="6.54296875" customWidth="1"/>
    <col min="2" max="2" width="35.1796875" customWidth="1"/>
    <col min="3" max="13" width="9.1796875" customWidth="1"/>
  </cols>
  <sheetData>
    <row r="1" spans="2:13" ht="15" customHeight="1"/>
    <row r="2" spans="2:13" ht="15.75" customHeight="1">
      <c r="B2" s="1427" t="s">
        <v>295</v>
      </c>
      <c r="C2" s="1427"/>
      <c r="D2" s="1427"/>
      <c r="E2" s="1427"/>
      <c r="F2" s="1427"/>
      <c r="G2" s="449"/>
      <c r="H2" s="449"/>
      <c r="I2" s="449"/>
      <c r="J2" s="449"/>
      <c r="K2" s="449"/>
      <c r="L2" s="449"/>
      <c r="M2" s="449"/>
    </row>
    <row r="3" spans="2:13" ht="13.4" customHeight="1">
      <c r="B3" s="44"/>
      <c r="C3" s="234" t="s">
        <v>296</v>
      </c>
      <c r="D3" s="446" t="s">
        <v>297</v>
      </c>
      <c r="E3" s="446" t="s">
        <v>298</v>
      </c>
      <c r="F3" s="446" t="s">
        <v>299</v>
      </c>
      <c r="G3" s="234" t="s">
        <v>296</v>
      </c>
      <c r="H3" s="446" t="s">
        <v>300</v>
      </c>
      <c r="I3" s="446" t="s">
        <v>301</v>
      </c>
      <c r="J3" s="446" t="s">
        <v>302</v>
      </c>
      <c r="K3" s="446" t="s">
        <v>303</v>
      </c>
      <c r="L3" s="234" t="s">
        <v>304</v>
      </c>
      <c r="M3" s="234"/>
    </row>
    <row r="4" spans="2:13" ht="13.4" customHeight="1">
      <c r="B4" s="44"/>
      <c r="C4" s="234" t="s">
        <v>305</v>
      </c>
      <c r="D4" s="234" t="s">
        <v>306</v>
      </c>
      <c r="E4" s="234" t="s">
        <v>306</v>
      </c>
      <c r="F4" s="234" t="s">
        <v>306</v>
      </c>
      <c r="G4" s="234" t="s">
        <v>307</v>
      </c>
      <c r="H4" s="234" t="s">
        <v>308</v>
      </c>
      <c r="I4" s="234" t="s">
        <v>308</v>
      </c>
      <c r="J4" s="234" t="s">
        <v>308</v>
      </c>
      <c r="K4" s="234" t="s">
        <v>308</v>
      </c>
      <c r="L4" s="234" t="s">
        <v>308</v>
      </c>
      <c r="M4" s="234" t="s">
        <v>79</v>
      </c>
    </row>
    <row r="5" spans="2:13" ht="13.4" customHeight="1">
      <c r="B5" s="267"/>
      <c r="C5" s="272" t="s">
        <v>246</v>
      </c>
      <c r="D5" s="272" t="s">
        <v>246</v>
      </c>
      <c r="E5" s="272" t="s">
        <v>246</v>
      </c>
      <c r="F5" s="272" t="s">
        <v>246</v>
      </c>
      <c r="G5" s="272" t="s">
        <v>246</v>
      </c>
      <c r="H5" s="272" t="s">
        <v>246</v>
      </c>
      <c r="I5" s="272" t="s">
        <v>246</v>
      </c>
      <c r="J5" s="272" t="s">
        <v>246</v>
      </c>
      <c r="K5" s="272" t="s">
        <v>246</v>
      </c>
      <c r="L5" s="272" t="s">
        <v>246</v>
      </c>
      <c r="M5" s="272" t="s">
        <v>246</v>
      </c>
    </row>
    <row r="6" spans="2:13" ht="13.4" customHeight="1">
      <c r="B6" s="264" t="s">
        <v>309</v>
      </c>
      <c r="C6" s="374"/>
      <c r="D6" s="374"/>
      <c r="E6" s="374"/>
      <c r="F6" s="374"/>
      <c r="G6" s="450"/>
      <c r="H6" s="450"/>
      <c r="I6" s="450"/>
      <c r="J6" s="450"/>
      <c r="K6" s="450"/>
      <c r="L6" s="450"/>
      <c r="M6" s="450"/>
    </row>
    <row r="7" spans="2:13" ht="13.4" customHeight="1">
      <c r="B7" s="44" t="s">
        <v>310</v>
      </c>
      <c r="C7" s="230">
        <v>0</v>
      </c>
      <c r="D7" s="230">
        <v>1.6</v>
      </c>
      <c r="E7" s="230">
        <v>0</v>
      </c>
      <c r="F7" s="230">
        <v>0</v>
      </c>
      <c r="G7" s="134">
        <v>1.6</v>
      </c>
      <c r="H7" s="230">
        <v>9.8000000000000007</v>
      </c>
      <c r="I7" s="230">
        <v>5.9</v>
      </c>
      <c r="J7" s="230">
        <v>7.8</v>
      </c>
      <c r="K7" s="230">
        <v>4.5999999999999996</v>
      </c>
      <c r="L7" s="230">
        <v>23.8</v>
      </c>
      <c r="M7" s="134">
        <v>53.5</v>
      </c>
    </row>
    <row r="8" spans="2:13" ht="13.4" customHeight="1">
      <c r="B8" s="44" t="s">
        <v>311</v>
      </c>
      <c r="C8" s="230">
        <v>0</v>
      </c>
      <c r="D8" s="230">
        <v>0</v>
      </c>
      <c r="E8" s="230">
        <v>0</v>
      </c>
      <c r="F8" s="230">
        <v>0</v>
      </c>
      <c r="G8" s="134">
        <v>0</v>
      </c>
      <c r="H8" s="230">
        <v>0</v>
      </c>
      <c r="I8" s="230">
        <v>0</v>
      </c>
      <c r="J8" s="230">
        <v>0</v>
      </c>
      <c r="K8" s="230">
        <v>0.1</v>
      </c>
      <c r="L8" s="230">
        <v>0.9</v>
      </c>
      <c r="M8" s="134">
        <v>1</v>
      </c>
    </row>
    <row r="9" spans="2:13" ht="13.4" customHeight="1">
      <c r="B9" s="44" t="s">
        <v>312</v>
      </c>
      <c r="C9" s="230">
        <v>0</v>
      </c>
      <c r="D9" s="230">
        <v>0</v>
      </c>
      <c r="E9" s="230">
        <v>0</v>
      </c>
      <c r="F9" s="230">
        <v>0</v>
      </c>
      <c r="G9" s="134">
        <v>0</v>
      </c>
      <c r="H9" s="230">
        <v>1.7</v>
      </c>
      <c r="I9" s="230">
        <v>0</v>
      </c>
      <c r="J9" s="230">
        <v>1.6</v>
      </c>
      <c r="K9" s="230">
        <v>0</v>
      </c>
      <c r="L9" s="230">
        <v>7.3</v>
      </c>
      <c r="M9" s="134">
        <v>10.6</v>
      </c>
    </row>
    <row r="10" spans="2:13" ht="13.4" customHeight="1">
      <c r="B10" s="128" t="s">
        <v>313</v>
      </c>
    </row>
    <row r="11" spans="2:13" ht="13.4" customHeight="1">
      <c r="B11" s="44" t="s">
        <v>314</v>
      </c>
      <c r="C11" s="230">
        <v>0.7</v>
      </c>
      <c r="D11" s="230">
        <v>7.3</v>
      </c>
      <c r="E11" s="230">
        <v>5.2</v>
      </c>
      <c r="F11" s="230">
        <v>4.4000000000000004</v>
      </c>
      <c r="G11" s="134">
        <v>17.600000000000001</v>
      </c>
      <c r="H11" s="230">
        <v>0.7</v>
      </c>
      <c r="I11" s="230">
        <v>0</v>
      </c>
      <c r="J11" s="230">
        <v>0</v>
      </c>
      <c r="K11" s="230">
        <v>0</v>
      </c>
      <c r="L11" s="230">
        <v>0</v>
      </c>
      <c r="M11" s="134">
        <v>18.3</v>
      </c>
    </row>
    <row r="12" spans="2:13" ht="13.4" customHeight="1">
      <c r="B12" s="44" t="s">
        <v>315</v>
      </c>
      <c r="C12" s="230">
        <v>2.4</v>
      </c>
      <c r="D12" s="230">
        <v>8.8000000000000007</v>
      </c>
      <c r="E12" s="230">
        <v>1.3</v>
      </c>
      <c r="F12" s="230">
        <v>0</v>
      </c>
      <c r="G12" s="134">
        <v>12.5</v>
      </c>
      <c r="H12" s="230">
        <v>0</v>
      </c>
      <c r="I12" s="230">
        <v>0</v>
      </c>
      <c r="J12" s="230">
        <v>0</v>
      </c>
      <c r="K12" s="230">
        <v>0</v>
      </c>
      <c r="L12" s="230">
        <v>0</v>
      </c>
      <c r="M12" s="134">
        <v>12.5</v>
      </c>
    </row>
    <row r="13" spans="2:13" ht="13.4" customHeight="1">
      <c r="B13" s="44" t="s">
        <v>311</v>
      </c>
      <c r="C13" s="230">
        <v>1.9</v>
      </c>
      <c r="D13" s="230">
        <v>3.4</v>
      </c>
      <c r="E13" s="230">
        <v>4.5</v>
      </c>
      <c r="F13" s="230">
        <v>8.6</v>
      </c>
      <c r="G13" s="134">
        <v>18.399999999999999</v>
      </c>
      <c r="H13" s="230">
        <v>9.3000000000000007</v>
      </c>
      <c r="I13" s="230">
        <v>11</v>
      </c>
      <c r="J13" s="230">
        <v>8.3000000000000007</v>
      </c>
      <c r="K13" s="230">
        <v>9.8000000000000007</v>
      </c>
      <c r="L13" s="230">
        <v>20.9</v>
      </c>
      <c r="M13" s="134">
        <v>77.7</v>
      </c>
    </row>
    <row r="14" spans="2:13" ht="13.4" customHeight="1">
      <c r="B14" s="44" t="s">
        <v>316</v>
      </c>
      <c r="C14" s="230">
        <v>0</v>
      </c>
      <c r="D14" s="230">
        <v>0</v>
      </c>
      <c r="E14" s="230">
        <v>0.8</v>
      </c>
      <c r="F14" s="230">
        <v>0.8</v>
      </c>
      <c r="G14" s="134">
        <v>1.6</v>
      </c>
      <c r="H14" s="230">
        <v>0.5</v>
      </c>
      <c r="I14" s="230">
        <v>0</v>
      </c>
      <c r="J14" s="230">
        <v>0.7</v>
      </c>
      <c r="K14" s="230">
        <v>0.1</v>
      </c>
      <c r="L14" s="230">
        <v>2.6</v>
      </c>
      <c r="M14" s="134">
        <v>5.5</v>
      </c>
    </row>
    <row r="15" spans="2:13" ht="13.4" customHeight="1">
      <c r="B15" s="44" t="s">
        <v>312</v>
      </c>
      <c r="C15" s="230">
        <v>0</v>
      </c>
      <c r="D15" s="230">
        <v>0.2</v>
      </c>
      <c r="E15" s="230">
        <v>0.1</v>
      </c>
      <c r="F15" s="230">
        <v>0.1</v>
      </c>
      <c r="G15" s="134">
        <v>0.4</v>
      </c>
      <c r="H15" s="230">
        <v>0.4</v>
      </c>
      <c r="I15" s="230">
        <v>0.1</v>
      </c>
      <c r="J15" s="230">
        <v>0</v>
      </c>
      <c r="K15" s="230">
        <v>0</v>
      </c>
      <c r="L15" s="230">
        <v>0.4</v>
      </c>
      <c r="M15" s="134">
        <v>1.3</v>
      </c>
    </row>
    <row r="16" spans="2:13" ht="13.4" customHeight="1">
      <c r="B16" s="128" t="s">
        <v>317</v>
      </c>
    </row>
    <row r="17" spans="2:13" ht="13.4" customHeight="1">
      <c r="B17" s="44" t="s">
        <v>314</v>
      </c>
      <c r="C17" s="230">
        <v>2.9</v>
      </c>
      <c r="D17" s="230">
        <v>0</v>
      </c>
      <c r="E17" s="230">
        <v>0</v>
      </c>
      <c r="F17" s="230">
        <v>0</v>
      </c>
      <c r="G17" s="134">
        <v>2.9</v>
      </c>
      <c r="H17" s="230">
        <v>0</v>
      </c>
      <c r="I17" s="230">
        <v>0</v>
      </c>
      <c r="J17" s="230">
        <v>0</v>
      </c>
      <c r="K17" s="230">
        <v>0</v>
      </c>
      <c r="L17" s="230">
        <v>0</v>
      </c>
      <c r="M17" s="134">
        <v>2.9</v>
      </c>
    </row>
    <row r="18" spans="2:13" ht="13.4" customHeight="1">
      <c r="B18" s="44" t="s">
        <v>311</v>
      </c>
      <c r="C18" s="230">
        <v>0</v>
      </c>
      <c r="D18" s="230">
        <v>0</v>
      </c>
      <c r="E18" s="230">
        <v>0</v>
      </c>
      <c r="F18" s="230">
        <v>0</v>
      </c>
      <c r="G18" s="134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0.2</v>
      </c>
      <c r="M18" s="134">
        <v>0.2</v>
      </c>
    </row>
    <row r="19" spans="2:13" ht="13.4" customHeight="1">
      <c r="B19" s="44" t="s">
        <v>318</v>
      </c>
      <c r="C19" s="230">
        <v>0</v>
      </c>
      <c r="D19" s="230">
        <v>0</v>
      </c>
      <c r="E19" s="230">
        <v>0</v>
      </c>
      <c r="F19" s="230">
        <v>0</v>
      </c>
      <c r="G19" s="134">
        <v>0</v>
      </c>
      <c r="H19" s="230">
        <v>0</v>
      </c>
      <c r="I19" s="230">
        <v>0.5</v>
      </c>
      <c r="J19" s="230">
        <v>0.2</v>
      </c>
      <c r="K19" s="230">
        <v>0.5</v>
      </c>
      <c r="L19" s="230">
        <v>0.7</v>
      </c>
      <c r="M19" s="134">
        <v>1.9</v>
      </c>
    </row>
    <row r="20" spans="2:13" ht="13.4" customHeight="1">
      <c r="B20" s="267" t="s">
        <v>316</v>
      </c>
      <c r="C20" s="364">
        <v>0</v>
      </c>
      <c r="D20" s="364">
        <v>0</v>
      </c>
      <c r="E20" s="364">
        <v>0</v>
      </c>
      <c r="F20" s="364">
        <v>0</v>
      </c>
      <c r="G20" s="398">
        <v>0</v>
      </c>
      <c r="H20" s="364">
        <v>0.6</v>
      </c>
      <c r="I20" s="364">
        <v>0</v>
      </c>
      <c r="J20" s="364">
        <v>0</v>
      </c>
      <c r="K20" s="364">
        <v>0</v>
      </c>
      <c r="L20" s="364">
        <v>0</v>
      </c>
      <c r="M20" s="398">
        <v>0.6</v>
      </c>
    </row>
    <row r="21" spans="2:13" ht="13.4" customHeight="1">
      <c r="B21" s="264" t="s">
        <v>319</v>
      </c>
      <c r="C21" s="400">
        <v>7.9</v>
      </c>
      <c r="D21" s="400">
        <v>21.3</v>
      </c>
      <c r="E21" s="400">
        <v>11.9</v>
      </c>
      <c r="F21" s="400">
        <v>13.9</v>
      </c>
      <c r="G21" s="399">
        <v>55</v>
      </c>
      <c r="H21" s="400">
        <v>23</v>
      </c>
      <c r="I21" s="400">
        <v>17.5</v>
      </c>
      <c r="J21" s="400">
        <v>18.600000000000001</v>
      </c>
      <c r="K21" s="400">
        <v>15.1</v>
      </c>
      <c r="L21" s="400">
        <v>56.8</v>
      </c>
      <c r="M21" s="399">
        <v>186</v>
      </c>
    </row>
    <row r="22" spans="2:13" ht="13.4" customHeight="1">
      <c r="B22" s="44" t="s">
        <v>320</v>
      </c>
      <c r="C22" s="230">
        <v>2.4</v>
      </c>
      <c r="D22" s="230">
        <v>8.8000000000000007</v>
      </c>
      <c r="E22" s="230">
        <v>2.1</v>
      </c>
      <c r="F22" s="230">
        <v>0.8</v>
      </c>
      <c r="G22" s="134">
        <v>14.1</v>
      </c>
      <c r="H22" s="230">
        <v>1.1000000000000001</v>
      </c>
      <c r="I22" s="230">
        <v>0.5</v>
      </c>
      <c r="J22" s="230">
        <v>0.9</v>
      </c>
      <c r="K22" s="230">
        <v>0.6</v>
      </c>
      <c r="L22" s="230">
        <v>3.3</v>
      </c>
      <c r="M22" s="134">
        <v>20.5</v>
      </c>
    </row>
    <row r="23" spans="2:13" ht="13.4" customHeight="1">
      <c r="B23" s="44" t="s">
        <v>321</v>
      </c>
      <c r="C23" s="230">
        <v>5.5</v>
      </c>
      <c r="D23" s="230">
        <v>12.5</v>
      </c>
      <c r="E23" s="230">
        <v>9.8000000000000007</v>
      </c>
      <c r="F23" s="230">
        <v>13.1</v>
      </c>
      <c r="G23" s="134">
        <v>40.9</v>
      </c>
      <c r="H23" s="230">
        <v>21.9</v>
      </c>
      <c r="I23" s="230">
        <v>17</v>
      </c>
      <c r="J23" s="230">
        <v>17.7</v>
      </c>
      <c r="K23" s="230">
        <v>14.5</v>
      </c>
      <c r="L23" s="230">
        <v>53.5</v>
      </c>
      <c r="M23" s="134">
        <v>165.5</v>
      </c>
    </row>
    <row r="24" spans="2:13" ht="15" customHeight="1">
      <c r="B24" s="267"/>
      <c r="C24" s="393"/>
      <c r="D24" s="393"/>
      <c r="E24" s="393"/>
      <c r="F24" s="393"/>
      <c r="G24" s="401"/>
      <c r="H24" s="393"/>
      <c r="I24" s="393"/>
      <c r="J24" s="393"/>
      <c r="K24" s="393"/>
      <c r="L24" s="393"/>
      <c r="M24" s="401"/>
    </row>
    <row r="25" spans="2:13" ht="13.4" customHeight="1">
      <c r="B25" s="264" t="s">
        <v>273</v>
      </c>
      <c r="C25" s="400">
        <v>7.5</v>
      </c>
      <c r="D25" s="400">
        <v>19.600000000000001</v>
      </c>
      <c r="E25" s="400">
        <v>13.9</v>
      </c>
      <c r="F25" s="400">
        <v>17.600000000000001</v>
      </c>
      <c r="G25" s="399">
        <v>58.6</v>
      </c>
      <c r="H25" s="400">
        <v>20.3</v>
      </c>
      <c r="I25" s="400">
        <v>20.399999999999999</v>
      </c>
      <c r="J25" s="400">
        <v>11.7</v>
      </c>
      <c r="K25" s="400">
        <v>13.5</v>
      </c>
      <c r="L25" s="400">
        <v>52.3</v>
      </c>
      <c r="M25" s="399">
        <v>176.8</v>
      </c>
    </row>
    <row r="26" spans="2:13" ht="13.4" customHeight="1">
      <c r="B26" s="44" t="s">
        <v>320</v>
      </c>
      <c r="C26" s="230">
        <v>2.4</v>
      </c>
      <c r="D26" s="230">
        <v>8.1999999999999993</v>
      </c>
      <c r="E26" s="230">
        <v>1.1000000000000001</v>
      </c>
      <c r="F26" s="230">
        <v>1</v>
      </c>
      <c r="G26" s="134">
        <v>12.7</v>
      </c>
      <c r="H26" s="230">
        <v>1.2</v>
      </c>
      <c r="I26" s="230">
        <v>0.5</v>
      </c>
      <c r="J26" s="230">
        <v>0.5</v>
      </c>
      <c r="K26" s="230">
        <v>0.3</v>
      </c>
      <c r="L26" s="230">
        <v>3.8</v>
      </c>
      <c r="M26" s="134">
        <v>19</v>
      </c>
    </row>
    <row r="27" spans="2:13" ht="13.4" customHeight="1">
      <c r="B27" s="44" t="s">
        <v>321</v>
      </c>
      <c r="C27" s="447">
        <v>5.0999999999999996</v>
      </c>
      <c r="D27" s="447">
        <v>11.4</v>
      </c>
      <c r="E27" s="447">
        <v>12.8</v>
      </c>
      <c r="F27" s="447">
        <v>16.600000000000001</v>
      </c>
      <c r="G27" s="448">
        <v>45.9</v>
      </c>
      <c r="H27" s="447">
        <v>19.100000000000001</v>
      </c>
      <c r="I27" s="447">
        <v>19.899999999999999</v>
      </c>
      <c r="J27" s="447">
        <v>11.2</v>
      </c>
      <c r="K27" s="447">
        <v>13.2</v>
      </c>
      <c r="L27" s="447">
        <v>48.5</v>
      </c>
      <c r="M27" s="448">
        <v>157.80000000000001</v>
      </c>
    </row>
    <row r="28" spans="2:13" ht="15" customHeight="1"/>
    <row r="29" spans="2:13" ht="15" customHeight="1"/>
    <row r="30" spans="2:13" ht="15" customHeight="1"/>
    <row r="31" spans="2:13" ht="15" customHeight="1"/>
    <row r="32" spans="2:1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mergeCells count="1">
    <mergeCell ref="B2:F2"/>
  </mergeCells>
  <pageMargins left="0.75" right="0.75" top="1" bottom="1" header="0.5" footer="0.5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E46"/>
  <sheetViews>
    <sheetView showGridLines="0" showRuler="0" workbookViewId="0"/>
  </sheetViews>
  <sheetFormatPr defaultColWidth="13.1796875" defaultRowHeight="12.5"/>
  <cols>
    <col min="1" max="1" width="9.453125" customWidth="1"/>
    <col min="2" max="2" width="72.26953125" customWidth="1"/>
    <col min="3" max="5" width="12.7265625" customWidth="1"/>
  </cols>
  <sheetData>
    <row r="2" spans="1:5" ht="13">
      <c r="A2" s="53"/>
      <c r="B2" s="451" t="s">
        <v>322</v>
      </c>
      <c r="C2" s="452">
        <v>45657</v>
      </c>
      <c r="D2" s="452">
        <v>45565</v>
      </c>
      <c r="E2" s="452">
        <v>45291</v>
      </c>
    </row>
    <row r="3" spans="1:5">
      <c r="A3" s="53"/>
      <c r="B3" s="321" t="s">
        <v>323</v>
      </c>
      <c r="C3" s="453">
        <v>13.6</v>
      </c>
      <c r="D3" s="454">
        <v>13.8</v>
      </c>
      <c r="E3" s="454">
        <v>13.8</v>
      </c>
    </row>
    <row r="4" spans="1:5">
      <c r="A4" s="53"/>
      <c r="B4" s="44" t="s">
        <v>324</v>
      </c>
      <c r="C4" s="455">
        <v>16.899999999999999</v>
      </c>
      <c r="D4" s="456">
        <v>17.3</v>
      </c>
      <c r="E4" s="456">
        <v>17.7</v>
      </c>
    </row>
    <row r="5" spans="1:5">
      <c r="A5" s="53"/>
      <c r="B5" s="44" t="s">
        <v>325</v>
      </c>
      <c r="C5" s="455">
        <v>19.600000000000001</v>
      </c>
      <c r="D5" s="456">
        <v>19.899999999999999</v>
      </c>
      <c r="E5" s="456">
        <v>20.100000000000001</v>
      </c>
    </row>
    <row r="6" spans="1:5">
      <c r="A6" s="53"/>
      <c r="B6" s="44" t="s">
        <v>326</v>
      </c>
      <c r="C6" s="455">
        <v>34.4</v>
      </c>
      <c r="D6" s="456">
        <v>34.9</v>
      </c>
      <c r="E6" s="456">
        <v>33.6</v>
      </c>
    </row>
    <row r="7" spans="1:5" ht="15.5">
      <c r="A7" s="53"/>
      <c r="B7" s="6"/>
      <c r="C7" s="234"/>
      <c r="D7" s="234"/>
      <c r="E7" s="234"/>
    </row>
    <row r="8" spans="1:5" ht="13">
      <c r="A8" s="53"/>
      <c r="B8" s="451" t="s">
        <v>327</v>
      </c>
      <c r="C8" s="361" t="s">
        <v>6</v>
      </c>
      <c r="D8" s="361" t="s">
        <v>6</v>
      </c>
      <c r="E8" s="361" t="s">
        <v>6</v>
      </c>
    </row>
    <row r="9" spans="1:5">
      <c r="A9" s="53"/>
      <c r="B9" s="264" t="s">
        <v>328</v>
      </c>
      <c r="C9" s="457">
        <v>71821</v>
      </c>
      <c r="D9" s="366">
        <v>70972</v>
      </c>
      <c r="E9" s="366">
        <v>71204</v>
      </c>
    </row>
    <row r="10" spans="1:5">
      <c r="A10" s="53"/>
      <c r="B10" s="44" t="s">
        <v>329</v>
      </c>
      <c r="C10" s="27">
        <v>-12075</v>
      </c>
      <c r="D10" s="227">
        <v>-11739</v>
      </c>
      <c r="E10" s="227">
        <v>-13259</v>
      </c>
    </row>
    <row r="11" spans="1:5">
      <c r="A11" s="53"/>
      <c r="B11" s="44" t="s">
        <v>330</v>
      </c>
      <c r="C11" s="27">
        <v>-786</v>
      </c>
      <c r="D11" s="227">
        <v>-493</v>
      </c>
      <c r="E11" s="227">
        <v>-795</v>
      </c>
    </row>
    <row r="12" spans="1:5">
      <c r="A12" s="53"/>
      <c r="B12" s="44" t="s">
        <v>331</v>
      </c>
      <c r="C12" s="27">
        <v>0</v>
      </c>
      <c r="D12" s="227">
        <v>-385</v>
      </c>
      <c r="E12" s="227">
        <v>0</v>
      </c>
    </row>
    <row r="13" spans="1:5">
      <c r="A13" s="53"/>
      <c r="B13" s="44" t="s">
        <v>332</v>
      </c>
      <c r="C13" s="27">
        <v>-35</v>
      </c>
      <c r="D13" s="227">
        <v>-40</v>
      </c>
      <c r="E13" s="227">
        <v>-43</v>
      </c>
    </row>
    <row r="14" spans="1:5">
      <c r="A14" s="53"/>
      <c r="B14" s="128"/>
      <c r="C14" s="422"/>
      <c r="D14" s="169"/>
      <c r="E14" s="169"/>
    </row>
    <row r="15" spans="1:5">
      <c r="A15" s="53"/>
      <c r="B15" s="128" t="s">
        <v>333</v>
      </c>
      <c r="C15" s="422"/>
      <c r="D15" s="169"/>
      <c r="E15" s="169"/>
    </row>
    <row r="16" spans="1:5">
      <c r="A16" s="53"/>
      <c r="B16" s="44" t="s">
        <v>334</v>
      </c>
      <c r="C16" s="27">
        <v>-2051</v>
      </c>
      <c r="D16" s="227">
        <v>-1850</v>
      </c>
      <c r="E16" s="227">
        <v>-1901</v>
      </c>
    </row>
    <row r="17" spans="1:5">
      <c r="A17" s="53"/>
      <c r="B17" s="44" t="s">
        <v>335</v>
      </c>
      <c r="C17" s="27">
        <v>-8272</v>
      </c>
      <c r="D17" s="227">
        <v>-8111</v>
      </c>
      <c r="E17" s="227">
        <v>-7790</v>
      </c>
    </row>
    <row r="18" spans="1:5">
      <c r="A18" s="53"/>
      <c r="B18" s="44" t="s">
        <v>336</v>
      </c>
      <c r="C18" s="27">
        <v>-1451</v>
      </c>
      <c r="D18" s="227">
        <v>-1482</v>
      </c>
      <c r="E18" s="227">
        <v>-1630</v>
      </c>
    </row>
    <row r="19" spans="1:5">
      <c r="A19" s="53"/>
      <c r="B19" s="44" t="s">
        <v>337</v>
      </c>
      <c r="C19" s="27">
        <v>2930</v>
      </c>
      <c r="D19" s="227">
        <v>2298</v>
      </c>
      <c r="E19" s="227">
        <v>3707</v>
      </c>
    </row>
    <row r="20" spans="1:5">
      <c r="A20" s="53"/>
      <c r="B20" s="44" t="s">
        <v>338</v>
      </c>
      <c r="C20" s="27">
        <v>-403</v>
      </c>
      <c r="D20" s="227">
        <v>-440</v>
      </c>
      <c r="E20" s="227">
        <v>-296</v>
      </c>
    </row>
    <row r="21" spans="1:5">
      <c r="A21" s="53"/>
      <c r="B21" s="44" t="s">
        <v>339</v>
      </c>
      <c r="C21" s="27">
        <v>981</v>
      </c>
      <c r="D21" s="227">
        <v>656</v>
      </c>
      <c r="E21" s="227">
        <v>136</v>
      </c>
    </row>
    <row r="22" spans="1:5">
      <c r="A22" s="53"/>
      <c r="B22" s="44" t="s">
        <v>340</v>
      </c>
      <c r="C22" s="27">
        <v>-2367</v>
      </c>
      <c r="D22" s="227">
        <v>-2534</v>
      </c>
      <c r="E22" s="227">
        <v>-2654</v>
      </c>
    </row>
    <row r="23" spans="1:5">
      <c r="A23" s="53"/>
      <c r="B23" s="44" t="s">
        <v>341</v>
      </c>
      <c r="C23" s="27">
        <v>-1</v>
      </c>
      <c r="D23" s="227">
        <v>-5</v>
      </c>
      <c r="E23" s="227">
        <v>-20</v>
      </c>
    </row>
    <row r="24" spans="1:5">
      <c r="A24" s="53"/>
      <c r="B24" s="44" t="s">
        <v>342</v>
      </c>
      <c r="C24" s="27">
        <v>138</v>
      </c>
      <c r="D24" s="227">
        <v>83</v>
      </c>
      <c r="E24" s="227">
        <v>288</v>
      </c>
    </row>
    <row r="25" spans="1:5">
      <c r="A25" s="53"/>
      <c r="B25" s="267" t="s">
        <v>343</v>
      </c>
      <c r="C25" s="284">
        <v>129</v>
      </c>
      <c r="D25" s="268">
        <v>100</v>
      </c>
      <c r="E25" s="268">
        <v>357</v>
      </c>
    </row>
    <row r="26" spans="1:5">
      <c r="A26" s="53"/>
      <c r="B26" s="264" t="s">
        <v>344</v>
      </c>
      <c r="C26" s="457">
        <v>48558</v>
      </c>
      <c r="D26" s="366">
        <v>47030</v>
      </c>
      <c r="E26" s="366">
        <v>47304</v>
      </c>
    </row>
    <row r="27" spans="1:5">
      <c r="A27" s="53"/>
      <c r="B27" s="44"/>
      <c r="C27" s="169"/>
      <c r="D27" s="169"/>
      <c r="E27" s="169"/>
    </row>
    <row r="28" spans="1:5">
      <c r="A28" s="53"/>
      <c r="B28" s="128" t="s">
        <v>345</v>
      </c>
      <c r="C28" s="169"/>
      <c r="D28" s="169"/>
      <c r="E28" s="169"/>
    </row>
    <row r="29" spans="1:5">
      <c r="A29" s="53"/>
      <c r="B29" s="44" t="s">
        <v>346</v>
      </c>
      <c r="C29" s="27">
        <v>12108</v>
      </c>
      <c r="D29" s="227">
        <v>11755</v>
      </c>
      <c r="E29" s="227">
        <v>13263</v>
      </c>
    </row>
    <row r="30" spans="1:5">
      <c r="A30" s="53"/>
      <c r="B30" s="267" t="s">
        <v>333</v>
      </c>
      <c r="C30" s="284">
        <v>-32</v>
      </c>
      <c r="D30" s="268">
        <v>-16</v>
      </c>
      <c r="E30" s="268">
        <v>-60</v>
      </c>
    </row>
    <row r="31" spans="1:5">
      <c r="A31" s="53"/>
      <c r="B31" s="264" t="s">
        <v>345</v>
      </c>
      <c r="C31" s="457">
        <v>12076</v>
      </c>
      <c r="D31" s="366">
        <v>11739</v>
      </c>
      <c r="E31" s="366">
        <v>13203</v>
      </c>
    </row>
    <row r="32" spans="1:5">
      <c r="A32" s="53"/>
      <c r="B32" s="267"/>
      <c r="C32" s="393"/>
      <c r="D32" s="393"/>
      <c r="E32" s="393"/>
    </row>
    <row r="33" spans="1:5">
      <c r="A33" s="53"/>
      <c r="B33" s="264" t="s">
        <v>347</v>
      </c>
      <c r="C33" s="457">
        <v>60634</v>
      </c>
      <c r="D33" s="366">
        <v>58769</v>
      </c>
      <c r="E33" s="366">
        <v>60507</v>
      </c>
    </row>
    <row r="34" spans="1:5">
      <c r="A34" s="53"/>
      <c r="B34" s="44"/>
      <c r="C34" s="169"/>
      <c r="D34" s="169"/>
      <c r="E34" s="169"/>
    </row>
    <row r="35" spans="1:5">
      <c r="A35" s="53"/>
      <c r="B35" s="128" t="s">
        <v>348</v>
      </c>
      <c r="C35" s="169"/>
      <c r="D35" s="169"/>
      <c r="E35" s="169"/>
    </row>
    <row r="36" spans="1:5">
      <c r="A36" s="53"/>
      <c r="B36" s="44" t="s">
        <v>346</v>
      </c>
      <c r="C36" s="27">
        <v>9150</v>
      </c>
      <c r="D36" s="227">
        <v>8587</v>
      </c>
      <c r="E36" s="227">
        <v>7966</v>
      </c>
    </row>
    <row r="37" spans="1:5">
      <c r="A37" s="53"/>
      <c r="B37" s="44" t="s">
        <v>349</v>
      </c>
      <c r="C37" s="27">
        <v>367</v>
      </c>
      <c r="D37" s="227">
        <v>379</v>
      </c>
      <c r="E37" s="227">
        <v>569</v>
      </c>
    </row>
    <row r="38" spans="1:5">
      <c r="A38" s="53"/>
      <c r="B38" s="267" t="s">
        <v>333</v>
      </c>
      <c r="C38" s="284">
        <v>-33</v>
      </c>
      <c r="D38" s="458">
        <v>-19</v>
      </c>
      <c r="E38" s="268">
        <v>-160</v>
      </c>
    </row>
    <row r="39" spans="1:5">
      <c r="B39" s="435" t="s">
        <v>325</v>
      </c>
      <c r="C39" s="457">
        <v>70118</v>
      </c>
      <c r="D39" s="366">
        <v>67716</v>
      </c>
      <c r="E39" s="366">
        <v>68882</v>
      </c>
    </row>
    <row r="40" spans="1:5" ht="13">
      <c r="B40" s="54"/>
      <c r="C40" s="4"/>
      <c r="D40" s="459"/>
      <c r="E40" s="54"/>
    </row>
    <row r="41" spans="1:5">
      <c r="B41" s="282" t="s">
        <v>350</v>
      </c>
      <c r="C41" s="27">
        <v>-367</v>
      </c>
      <c r="D41" s="227">
        <v>-379</v>
      </c>
      <c r="E41" s="227">
        <v>-569</v>
      </c>
    </row>
    <row r="42" spans="1:5">
      <c r="B42" s="282" t="s">
        <v>351</v>
      </c>
      <c r="C42" s="27">
        <v>53547</v>
      </c>
      <c r="D42" s="227">
        <v>51330</v>
      </c>
      <c r="E42" s="227">
        <v>46995</v>
      </c>
    </row>
    <row r="43" spans="1:5" ht="13.5">
      <c r="B43" s="463"/>
      <c r="C43" s="460"/>
      <c r="D43" s="461"/>
      <c r="E43" s="262"/>
    </row>
    <row r="44" spans="1:5">
      <c r="B44" s="435" t="s">
        <v>352</v>
      </c>
      <c r="C44" s="457">
        <v>123298</v>
      </c>
      <c r="D44" s="366">
        <v>118667</v>
      </c>
      <c r="E44" s="366">
        <v>115308</v>
      </c>
    </row>
    <row r="45" spans="1:5" ht="13">
      <c r="B45" s="414"/>
      <c r="C45" s="460"/>
      <c r="D45" s="414"/>
      <c r="E45" s="414"/>
    </row>
    <row r="46" spans="1:5">
      <c r="B46" s="435" t="s">
        <v>353</v>
      </c>
      <c r="C46" s="462">
        <v>358127</v>
      </c>
      <c r="D46" s="366">
        <v>340401</v>
      </c>
      <c r="E46" s="366">
        <v>342717</v>
      </c>
    </row>
  </sheetData>
  <pageMargins left="0.75" right="0.75" top="1" bottom="1" header="0.5" footer="0.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56"/>
  <sheetViews>
    <sheetView showGridLines="0" showRuler="0" workbookViewId="0"/>
  </sheetViews>
  <sheetFormatPr defaultColWidth="13.1796875" defaultRowHeight="12.5"/>
  <cols>
    <col min="1" max="1" width="9.453125" customWidth="1"/>
    <col min="2" max="2" width="84.1796875" customWidth="1"/>
    <col min="3" max="4" width="16.1796875" customWidth="1"/>
  </cols>
  <sheetData>
    <row r="1" spans="1:6" ht="14.15" customHeight="1">
      <c r="A1" s="53"/>
      <c r="B1" s="53"/>
      <c r="C1" s="53"/>
      <c r="D1" s="53"/>
    </row>
    <row r="2" spans="1:6" ht="19.149999999999999" customHeight="1">
      <c r="A2" s="53"/>
      <c r="B2" s="464" t="s">
        <v>354</v>
      </c>
      <c r="C2" s="53"/>
      <c r="D2" s="53"/>
    </row>
    <row r="3" spans="1:6" ht="14.15" customHeight="1">
      <c r="A3" s="53"/>
      <c r="B3" s="53"/>
      <c r="C3" s="234" t="s">
        <v>557</v>
      </c>
      <c r="D3" s="234" t="s">
        <v>743</v>
      </c>
    </row>
    <row r="4" spans="1:6" ht="24.25" customHeight="1">
      <c r="A4" s="53"/>
      <c r="C4" s="1326" t="s">
        <v>742</v>
      </c>
      <c r="D4" s="1327" t="s">
        <v>742</v>
      </c>
    </row>
    <row r="5" spans="1:6" ht="13.4" customHeight="1">
      <c r="A5" s="53"/>
      <c r="B5" s="469"/>
      <c r="C5" s="380" t="s">
        <v>6</v>
      </c>
      <c r="D5" s="380" t="s">
        <v>6</v>
      </c>
    </row>
    <row r="6" spans="1:6" ht="13.4" customHeight="1">
      <c r="A6" s="53"/>
      <c r="B6" s="264" t="s">
        <v>355</v>
      </c>
      <c r="C6" s="465">
        <v>47030</v>
      </c>
      <c r="D6" s="465">
        <v>47304</v>
      </c>
      <c r="E6" s="1"/>
      <c r="F6" s="1"/>
    </row>
    <row r="7" spans="1:6" ht="15" customHeight="1">
      <c r="A7" s="53"/>
      <c r="B7" s="165"/>
      <c r="C7" s="9"/>
      <c r="D7" s="9"/>
      <c r="E7" s="1"/>
      <c r="F7" s="1"/>
    </row>
    <row r="8" spans="1:6" ht="13.4" customHeight="1">
      <c r="A8" s="53"/>
      <c r="B8" s="44" t="s">
        <v>356</v>
      </c>
      <c r="C8" s="117">
        <v>1193</v>
      </c>
      <c r="D8" s="117">
        <v>6307</v>
      </c>
      <c r="E8" s="1"/>
      <c r="F8" s="1"/>
    </row>
    <row r="9" spans="1:6" ht="13.4" customHeight="1">
      <c r="A9" s="53"/>
      <c r="B9" s="44" t="s">
        <v>357</v>
      </c>
      <c r="C9" s="466">
        <v>-7</v>
      </c>
      <c r="D9" s="466">
        <v>20</v>
      </c>
      <c r="E9" s="1"/>
      <c r="F9" s="1"/>
    </row>
    <row r="10" spans="1:6" ht="13.4" customHeight="1">
      <c r="A10" s="53"/>
      <c r="B10" s="44" t="s">
        <v>358</v>
      </c>
      <c r="C10" s="117">
        <v>-294</v>
      </c>
      <c r="D10" s="117">
        <v>-1212</v>
      </c>
      <c r="E10" s="1"/>
      <c r="F10" s="1"/>
    </row>
    <row r="11" spans="1:6" ht="13.4" customHeight="1">
      <c r="A11" s="53"/>
      <c r="B11" s="44" t="s">
        <v>359</v>
      </c>
      <c r="C11" s="117">
        <v>0</v>
      </c>
      <c r="D11" s="117">
        <v>-1750</v>
      </c>
      <c r="E11" s="1"/>
      <c r="F11" s="1"/>
    </row>
    <row r="12" spans="1:6" ht="13.4" customHeight="1">
      <c r="A12" s="53"/>
      <c r="B12" s="267" t="s">
        <v>360</v>
      </c>
      <c r="C12" s="269">
        <v>-223</v>
      </c>
      <c r="D12" s="269">
        <v>-983</v>
      </c>
      <c r="E12" s="1"/>
      <c r="F12" s="1"/>
    </row>
    <row r="13" spans="1:6" ht="13.4" customHeight="1">
      <c r="A13" s="53"/>
      <c r="B13" s="264" t="s">
        <v>361</v>
      </c>
      <c r="C13" s="271">
        <v>669</v>
      </c>
      <c r="D13" s="271">
        <v>2382</v>
      </c>
      <c r="E13" s="1"/>
      <c r="F13" s="1"/>
    </row>
    <row r="14" spans="1:6" ht="15" customHeight="1">
      <c r="A14" s="53"/>
      <c r="B14" s="44"/>
      <c r="C14" s="169"/>
      <c r="D14" s="169"/>
      <c r="E14" s="1"/>
      <c r="F14" s="1"/>
    </row>
    <row r="15" spans="1:6" ht="13.4" customHeight="1">
      <c r="A15" s="53"/>
      <c r="B15" s="44" t="s">
        <v>362</v>
      </c>
      <c r="C15" s="117">
        <v>141</v>
      </c>
      <c r="D15" s="117">
        <v>235</v>
      </c>
      <c r="E15" s="1"/>
      <c r="F15" s="1"/>
    </row>
    <row r="16" spans="1:6" ht="13.4" customHeight="1">
      <c r="A16" s="53"/>
      <c r="B16" s="44" t="s">
        <v>363</v>
      </c>
      <c r="C16" s="466">
        <v>-357</v>
      </c>
      <c r="D16" s="466">
        <v>-507</v>
      </c>
      <c r="E16" s="1"/>
      <c r="F16" s="1"/>
    </row>
    <row r="17" spans="1:6" ht="13.4" customHeight="1">
      <c r="A17" s="53"/>
      <c r="B17" s="44" t="s">
        <v>364</v>
      </c>
      <c r="C17" s="117">
        <v>1282</v>
      </c>
      <c r="D17" s="117">
        <v>-46</v>
      </c>
      <c r="E17" s="1"/>
      <c r="F17" s="1"/>
    </row>
    <row r="18" spans="1:6" ht="13.4" customHeight="1">
      <c r="A18" s="53"/>
      <c r="B18" s="267" t="s">
        <v>365</v>
      </c>
      <c r="C18" s="269">
        <v>3</v>
      </c>
      <c r="D18" s="269">
        <v>-108</v>
      </c>
      <c r="E18" s="1"/>
      <c r="F18" s="1"/>
    </row>
    <row r="19" spans="1:6" ht="13.4" customHeight="1">
      <c r="A19" s="53"/>
      <c r="B19" s="264" t="s">
        <v>366</v>
      </c>
      <c r="C19" s="271">
        <v>1069</v>
      </c>
      <c r="D19" s="271">
        <v>-426</v>
      </c>
      <c r="E19" s="1"/>
      <c r="F19" s="1"/>
    </row>
    <row r="20" spans="1:6" ht="15" customHeight="1">
      <c r="A20" s="53"/>
      <c r="B20" s="44"/>
      <c r="C20" s="169"/>
      <c r="D20" s="169"/>
      <c r="E20" s="1"/>
      <c r="F20" s="1"/>
    </row>
    <row r="21" spans="1:6" ht="13.4" customHeight="1">
      <c r="A21" s="53"/>
      <c r="B21" s="44" t="s">
        <v>367</v>
      </c>
      <c r="C21" s="117">
        <v>-176</v>
      </c>
      <c r="D21" s="117">
        <v>-303</v>
      </c>
      <c r="E21" s="1"/>
      <c r="F21" s="1"/>
    </row>
    <row r="22" spans="1:6" ht="13.4" customHeight="1">
      <c r="A22" s="53"/>
      <c r="B22" s="267" t="s">
        <v>368</v>
      </c>
      <c r="C22" s="467">
        <v>167</v>
      </c>
      <c r="D22" s="467">
        <v>287</v>
      </c>
      <c r="E22" s="1"/>
      <c r="F22" s="1"/>
    </row>
    <row r="23" spans="1:6" ht="13.4" customHeight="1">
      <c r="A23" s="53"/>
      <c r="B23" s="264" t="s">
        <v>369</v>
      </c>
      <c r="C23" s="271">
        <v>-9</v>
      </c>
      <c r="D23" s="271">
        <v>-16</v>
      </c>
      <c r="E23" s="1"/>
      <c r="F23" s="1"/>
    </row>
    <row r="24" spans="1:6" ht="15" customHeight="1">
      <c r="A24" s="53"/>
      <c r="B24" s="44"/>
      <c r="C24" s="169"/>
      <c r="D24" s="169"/>
      <c r="E24" s="1"/>
      <c r="F24" s="1"/>
    </row>
    <row r="25" spans="1:6" ht="13.4" customHeight="1">
      <c r="A25" s="53"/>
      <c r="B25" s="44" t="s">
        <v>334</v>
      </c>
      <c r="C25" s="117">
        <v>-201</v>
      </c>
      <c r="D25" s="117">
        <v>-150</v>
      </c>
      <c r="E25" s="1"/>
      <c r="F25" s="1"/>
    </row>
    <row r="26" spans="1:6" ht="13.4" customHeight="1">
      <c r="A26" s="53"/>
      <c r="B26" s="44" t="s">
        <v>335</v>
      </c>
      <c r="C26" s="117">
        <v>-161</v>
      </c>
      <c r="D26" s="117">
        <v>-482</v>
      </c>
      <c r="E26" s="1"/>
      <c r="F26" s="1"/>
    </row>
    <row r="27" spans="1:6" ht="13.4" customHeight="1">
      <c r="A27" s="53"/>
      <c r="B27" s="44" t="s">
        <v>370</v>
      </c>
      <c r="C27" s="117">
        <v>31</v>
      </c>
      <c r="D27" s="117">
        <v>179</v>
      </c>
      <c r="E27" s="1"/>
      <c r="F27" s="1"/>
    </row>
    <row r="28" spans="1:6" ht="13.4" customHeight="1">
      <c r="A28" s="53"/>
      <c r="B28" s="44" t="s">
        <v>371</v>
      </c>
      <c r="C28" s="117">
        <v>37</v>
      </c>
      <c r="D28" s="117">
        <v>-107</v>
      </c>
      <c r="E28" s="1"/>
      <c r="F28" s="1"/>
    </row>
    <row r="29" spans="1:6" ht="13.4" customHeight="1">
      <c r="A29" s="53"/>
      <c r="B29" s="44" t="s">
        <v>341</v>
      </c>
      <c r="C29" s="117">
        <v>4</v>
      </c>
      <c r="D29" s="117">
        <v>19</v>
      </c>
      <c r="E29" s="1"/>
      <c r="F29" s="1"/>
    </row>
    <row r="30" spans="1:6" ht="13.4" customHeight="1">
      <c r="A30" s="53"/>
      <c r="B30" s="44" t="s">
        <v>342</v>
      </c>
      <c r="C30" s="117">
        <v>55</v>
      </c>
      <c r="D30" s="117">
        <v>-150</v>
      </c>
    </row>
    <row r="31" spans="1:6" ht="13.4" customHeight="1">
      <c r="A31" s="53"/>
      <c r="B31" s="267" t="s">
        <v>343</v>
      </c>
      <c r="C31" s="269">
        <v>34</v>
      </c>
      <c r="D31" s="269">
        <v>5</v>
      </c>
    </row>
    <row r="32" spans="1:6" ht="13.4" customHeight="1">
      <c r="A32" s="53"/>
      <c r="B32" s="264" t="s">
        <v>372</v>
      </c>
      <c r="C32" s="271">
        <v>-201</v>
      </c>
      <c r="D32" s="271">
        <v>-686</v>
      </c>
    </row>
    <row r="33" spans="1:4" ht="15" customHeight="1">
      <c r="A33" s="53"/>
      <c r="B33" s="267"/>
      <c r="C33" s="468"/>
      <c r="D33" s="468"/>
    </row>
    <row r="34" spans="1:4" ht="13.4" customHeight="1">
      <c r="A34" s="53"/>
      <c r="B34" s="264" t="s">
        <v>373</v>
      </c>
      <c r="C34" s="271">
        <v>48558</v>
      </c>
      <c r="D34" s="271">
        <v>48558</v>
      </c>
    </row>
    <row r="35" spans="1:4" ht="15" customHeight="1">
      <c r="A35" s="53"/>
      <c r="B35" s="128"/>
      <c r="C35" s="173"/>
      <c r="D35" s="173"/>
    </row>
    <row r="36" spans="1:4" ht="17.5" customHeight="1">
      <c r="A36" s="53"/>
      <c r="B36" s="128"/>
      <c r="C36" s="128"/>
      <c r="D36" s="128"/>
    </row>
    <row r="37" spans="1:4" ht="15" customHeight="1"/>
    <row r="38" spans="1:4" ht="15" customHeight="1"/>
    <row r="39" spans="1:4" ht="15" customHeight="1"/>
    <row r="40" spans="1:4" ht="15" customHeight="1"/>
    <row r="41" spans="1:4" ht="15" customHeight="1"/>
    <row r="42" spans="1:4" ht="15" customHeight="1"/>
    <row r="43" spans="1:4" ht="15" customHeight="1"/>
    <row r="44" spans="1:4" ht="15" customHeight="1"/>
    <row r="45" spans="1:4" ht="15" customHeight="1"/>
    <row r="46" spans="1:4" ht="15" customHeight="1"/>
    <row r="47" spans="1:4" ht="15" customHeight="1"/>
    <row r="48" spans="1: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pageMargins left="0.75" right="0.75" top="1" bottom="1" header="0.5" footer="0.5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31"/>
  <sheetViews>
    <sheetView showGridLines="0" showRuler="0" topLeftCell="A16" workbookViewId="0"/>
  </sheetViews>
  <sheetFormatPr defaultColWidth="13.1796875" defaultRowHeight="12.5"/>
  <cols>
    <col min="1" max="1" width="9.453125" customWidth="1"/>
    <col min="2" max="2" width="32.7265625" customWidth="1"/>
    <col min="3" max="4" width="11" customWidth="1"/>
    <col min="5" max="5" width="0" hidden="1" customWidth="1"/>
    <col min="6" max="9" width="11" customWidth="1"/>
    <col min="10" max="10" width="0" hidden="1" customWidth="1"/>
    <col min="11" max="12" width="11" customWidth="1"/>
    <col min="13" max="13" width="0" hidden="1" customWidth="1"/>
    <col min="14" max="15" width="11" customWidth="1"/>
  </cols>
  <sheetData>
    <row r="1" spans="1:1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5.5">
      <c r="A2" s="53"/>
      <c r="B2" s="1425" t="s">
        <v>374</v>
      </c>
      <c r="C2" s="1425"/>
      <c r="D2" s="1425"/>
      <c r="E2" s="1425"/>
      <c r="F2" s="1425"/>
      <c r="G2" s="1425"/>
      <c r="H2" s="1425"/>
      <c r="I2" s="1425"/>
      <c r="J2" s="1425"/>
      <c r="K2" s="1425"/>
      <c r="L2" s="1425"/>
      <c r="M2" s="1425"/>
      <c r="N2" s="1425"/>
      <c r="O2" s="1425"/>
    </row>
    <row r="3" spans="1:15" ht="15.5">
      <c r="A3" s="53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</row>
    <row r="4" spans="1:15" ht="21">
      <c r="A4" s="53"/>
      <c r="B4" s="165"/>
      <c r="C4" s="1424" t="s">
        <v>233</v>
      </c>
      <c r="D4" s="1424"/>
      <c r="E4" s="8"/>
      <c r="F4" s="1424" t="s">
        <v>375</v>
      </c>
      <c r="G4" s="1424"/>
      <c r="H4" s="1424"/>
      <c r="I4" s="1424"/>
      <c r="J4" s="224"/>
      <c r="K4" s="1424" t="s">
        <v>376</v>
      </c>
      <c r="L4" s="1424"/>
      <c r="M4" s="224"/>
      <c r="N4" s="470" t="s">
        <v>377</v>
      </c>
      <c r="O4" s="470" t="s">
        <v>353</v>
      </c>
    </row>
    <row r="5" spans="1:15" ht="15.5">
      <c r="A5" s="53"/>
      <c r="B5" s="165"/>
      <c r="C5" s="238" t="s">
        <v>378</v>
      </c>
      <c r="D5" s="238" t="s">
        <v>379</v>
      </c>
      <c r="E5" s="10"/>
      <c r="F5" s="238" t="s">
        <v>378</v>
      </c>
      <c r="G5" s="238" t="s">
        <v>379</v>
      </c>
      <c r="H5" s="238" t="s">
        <v>380</v>
      </c>
      <c r="I5" s="238" t="s">
        <v>381</v>
      </c>
      <c r="J5" s="477"/>
      <c r="K5" s="238" t="s">
        <v>378</v>
      </c>
      <c r="L5" s="238" t="s">
        <v>382</v>
      </c>
      <c r="M5" s="10"/>
      <c r="N5" s="238"/>
      <c r="O5" s="238"/>
    </row>
    <row r="6" spans="1:15">
      <c r="A6" s="53"/>
      <c r="B6" s="359" t="s">
        <v>80</v>
      </c>
      <c r="C6" s="470" t="s">
        <v>6</v>
      </c>
      <c r="D6" s="470" t="s">
        <v>6</v>
      </c>
      <c r="E6" s="10"/>
      <c r="F6" s="470" t="s">
        <v>6</v>
      </c>
      <c r="G6" s="470" t="s">
        <v>6</v>
      </c>
      <c r="H6" s="470" t="s">
        <v>6</v>
      </c>
      <c r="I6" s="470" t="s">
        <v>6</v>
      </c>
      <c r="J6" s="10"/>
      <c r="K6" s="470" t="s">
        <v>6</v>
      </c>
      <c r="L6" s="470" t="s">
        <v>6</v>
      </c>
      <c r="M6" s="10"/>
      <c r="N6" s="470" t="s">
        <v>6</v>
      </c>
      <c r="O6" s="470" t="s">
        <v>6</v>
      </c>
    </row>
    <row r="7" spans="1:15">
      <c r="A7" s="53"/>
      <c r="B7" s="471" t="s">
        <v>8</v>
      </c>
      <c r="C7" s="266">
        <v>15516</v>
      </c>
      <c r="D7" s="266">
        <v>55301</v>
      </c>
      <c r="E7" s="44"/>
      <c r="F7" s="266">
        <v>146</v>
      </c>
      <c r="G7" s="266">
        <v>11</v>
      </c>
      <c r="H7" s="266">
        <v>0</v>
      </c>
      <c r="I7" s="266">
        <v>74</v>
      </c>
      <c r="J7" s="44"/>
      <c r="K7" s="266">
        <v>228</v>
      </c>
      <c r="L7" s="266">
        <v>0</v>
      </c>
      <c r="M7" s="44"/>
      <c r="N7" s="266">
        <v>13181</v>
      </c>
      <c r="O7" s="266">
        <v>84457</v>
      </c>
    </row>
    <row r="8" spans="1:15">
      <c r="A8" s="53"/>
      <c r="B8" s="421" t="s">
        <v>9</v>
      </c>
      <c r="C8" s="117">
        <v>3932</v>
      </c>
      <c r="D8" s="117">
        <v>15680</v>
      </c>
      <c r="E8" s="44"/>
      <c r="F8" s="117">
        <v>106</v>
      </c>
      <c r="G8" s="117">
        <v>336</v>
      </c>
      <c r="H8" s="117">
        <v>0</v>
      </c>
      <c r="I8" s="117">
        <v>12</v>
      </c>
      <c r="J8" s="44"/>
      <c r="K8" s="117">
        <v>16</v>
      </c>
      <c r="L8" s="117">
        <v>548</v>
      </c>
      <c r="M8" s="44"/>
      <c r="N8" s="117">
        <v>3282</v>
      </c>
      <c r="O8" s="117">
        <v>23912</v>
      </c>
    </row>
    <row r="9" spans="1:15">
      <c r="A9" s="53"/>
      <c r="B9" s="421" t="s">
        <v>383</v>
      </c>
      <c r="C9" s="117">
        <v>5058</v>
      </c>
      <c r="D9" s="117">
        <v>434</v>
      </c>
      <c r="E9" s="44"/>
      <c r="F9" s="117">
        <v>118</v>
      </c>
      <c r="G9" s="117">
        <v>31</v>
      </c>
      <c r="H9" s="117">
        <v>0</v>
      </c>
      <c r="I9" s="117">
        <v>16</v>
      </c>
      <c r="J9" s="44"/>
      <c r="K9" s="117">
        <v>44</v>
      </c>
      <c r="L9" s="117">
        <v>330</v>
      </c>
      <c r="M9" s="44"/>
      <c r="N9" s="117">
        <v>1859</v>
      </c>
      <c r="O9" s="117">
        <v>7890</v>
      </c>
    </row>
    <row r="10" spans="1:15">
      <c r="A10" s="53"/>
      <c r="B10" s="421" t="s">
        <v>13</v>
      </c>
      <c r="C10" s="117">
        <v>40957</v>
      </c>
      <c r="D10" s="117">
        <v>49231</v>
      </c>
      <c r="E10" s="44"/>
      <c r="F10" s="117">
        <v>21889</v>
      </c>
      <c r="G10" s="117">
        <v>24094</v>
      </c>
      <c r="H10" s="117">
        <v>70</v>
      </c>
      <c r="I10" s="117">
        <v>2913</v>
      </c>
      <c r="J10" s="44"/>
      <c r="K10" s="117">
        <v>12442</v>
      </c>
      <c r="L10" s="117">
        <v>23023</v>
      </c>
      <c r="M10" s="44"/>
      <c r="N10" s="117">
        <v>24164</v>
      </c>
      <c r="O10" s="117">
        <v>198783</v>
      </c>
    </row>
    <row r="11" spans="1:15">
      <c r="A11" s="53"/>
      <c r="B11" s="421" t="s">
        <v>11</v>
      </c>
      <c r="C11" s="117">
        <v>21019</v>
      </c>
      <c r="D11" s="117">
        <v>966</v>
      </c>
      <c r="E11" s="44"/>
      <c r="F11" s="117">
        <v>0</v>
      </c>
      <c r="G11" s="117">
        <v>0</v>
      </c>
      <c r="H11" s="117">
        <v>0</v>
      </c>
      <c r="I11" s="117">
        <v>0</v>
      </c>
      <c r="J11" s="44"/>
      <c r="K11" s="117">
        <v>0</v>
      </c>
      <c r="L11" s="117">
        <v>0</v>
      </c>
      <c r="M11" s="44"/>
      <c r="N11" s="117">
        <v>4864</v>
      </c>
      <c r="O11" s="117">
        <v>26849</v>
      </c>
    </row>
    <row r="12" spans="1:15">
      <c r="A12" s="53"/>
      <c r="B12" s="363" t="s">
        <v>14</v>
      </c>
      <c r="C12" s="269">
        <v>6580</v>
      </c>
      <c r="D12" s="269">
        <v>8162</v>
      </c>
      <c r="E12" s="44"/>
      <c r="F12" s="269">
        <v>1</v>
      </c>
      <c r="G12" s="269">
        <v>20</v>
      </c>
      <c r="H12" s="269">
        <v>0</v>
      </c>
      <c r="I12" s="269">
        <v>4</v>
      </c>
      <c r="J12" s="44"/>
      <c r="K12" s="269">
        <v>0</v>
      </c>
      <c r="L12" s="269">
        <v>212</v>
      </c>
      <c r="M12" s="267"/>
      <c r="N12" s="269">
        <v>1257</v>
      </c>
      <c r="O12" s="269">
        <v>16236</v>
      </c>
    </row>
    <row r="13" spans="1:15">
      <c r="A13" s="53"/>
      <c r="B13" s="264" t="s">
        <v>280</v>
      </c>
      <c r="C13" s="271">
        <v>93062</v>
      </c>
      <c r="D13" s="271">
        <v>129774</v>
      </c>
      <c r="E13" s="44"/>
      <c r="F13" s="271">
        <v>22260</v>
      </c>
      <c r="G13" s="271">
        <v>24492</v>
      </c>
      <c r="H13" s="271">
        <v>70</v>
      </c>
      <c r="I13" s="271">
        <v>3019</v>
      </c>
      <c r="J13" s="44"/>
      <c r="K13" s="271">
        <v>12730</v>
      </c>
      <c r="L13" s="271">
        <v>24113</v>
      </c>
      <c r="M13" s="321"/>
      <c r="N13" s="271">
        <v>48607</v>
      </c>
      <c r="O13" s="271">
        <v>358127</v>
      </c>
    </row>
    <row r="14" spans="1:15">
      <c r="A14" s="53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</row>
    <row r="15" spans="1:15">
      <c r="A15" s="53"/>
      <c r="B15" s="359" t="s">
        <v>384</v>
      </c>
      <c r="C15" s="470"/>
      <c r="D15" s="470"/>
      <c r="E15" s="10"/>
      <c r="F15" s="470"/>
      <c r="G15" s="470"/>
      <c r="H15" s="470"/>
      <c r="I15" s="470"/>
      <c r="J15" s="10"/>
      <c r="K15" s="470"/>
      <c r="L15" s="470"/>
      <c r="M15" s="470"/>
      <c r="N15" s="470"/>
      <c r="O15" s="470"/>
    </row>
    <row r="16" spans="1:15">
      <c r="A16" s="53"/>
      <c r="B16" s="321" t="s">
        <v>8</v>
      </c>
      <c r="C16" s="472">
        <v>9606</v>
      </c>
      <c r="D16" s="472">
        <v>55792</v>
      </c>
      <c r="E16" s="473"/>
      <c r="F16" s="472">
        <v>100</v>
      </c>
      <c r="G16" s="472">
        <v>13</v>
      </c>
      <c r="H16" s="472">
        <v>0</v>
      </c>
      <c r="I16" s="472">
        <v>52</v>
      </c>
      <c r="J16" s="473"/>
      <c r="K16" s="472">
        <v>199</v>
      </c>
      <c r="L16" s="472">
        <v>0</v>
      </c>
      <c r="M16" s="474"/>
      <c r="N16" s="472">
        <v>11715</v>
      </c>
      <c r="O16" s="472">
        <v>77477</v>
      </c>
    </row>
    <row r="17" spans="1:15">
      <c r="A17" s="53"/>
      <c r="B17" s="421" t="s">
        <v>9</v>
      </c>
      <c r="C17" s="29">
        <v>3790</v>
      </c>
      <c r="D17" s="29">
        <v>14275</v>
      </c>
      <c r="E17" s="473"/>
      <c r="F17" s="29">
        <v>93</v>
      </c>
      <c r="G17" s="29">
        <v>389</v>
      </c>
      <c r="H17" s="29">
        <v>0</v>
      </c>
      <c r="I17" s="29">
        <v>10</v>
      </c>
      <c r="J17" s="473"/>
      <c r="K17" s="29">
        <v>5</v>
      </c>
      <c r="L17" s="29">
        <v>507</v>
      </c>
      <c r="M17" s="473"/>
      <c r="N17" s="29">
        <v>3024</v>
      </c>
      <c r="O17" s="29">
        <v>22093</v>
      </c>
    </row>
    <row r="18" spans="1:15">
      <c r="A18" s="53"/>
      <c r="B18" s="421" t="s">
        <v>383</v>
      </c>
      <c r="C18" s="29">
        <v>4846</v>
      </c>
      <c r="D18" s="29">
        <v>482</v>
      </c>
      <c r="E18" s="473"/>
      <c r="F18" s="29">
        <v>80</v>
      </c>
      <c r="G18" s="29">
        <v>24</v>
      </c>
      <c r="H18" s="29">
        <v>0</v>
      </c>
      <c r="I18" s="29">
        <v>11</v>
      </c>
      <c r="J18" s="473"/>
      <c r="K18" s="29">
        <v>41</v>
      </c>
      <c r="L18" s="29">
        <v>305</v>
      </c>
      <c r="M18" s="473"/>
      <c r="N18" s="29">
        <v>1546</v>
      </c>
      <c r="O18" s="29">
        <v>7335</v>
      </c>
    </row>
    <row r="19" spans="1:15">
      <c r="A19" s="53"/>
      <c r="B19" s="421" t="s">
        <v>13</v>
      </c>
      <c r="C19" s="29">
        <v>38757</v>
      </c>
      <c r="D19" s="29">
        <v>47864</v>
      </c>
      <c r="E19" s="473"/>
      <c r="F19" s="29">
        <v>20458</v>
      </c>
      <c r="G19" s="29">
        <v>23709</v>
      </c>
      <c r="H19" s="29">
        <v>118</v>
      </c>
      <c r="I19" s="29">
        <v>2466</v>
      </c>
      <c r="J19" s="473"/>
      <c r="K19" s="29">
        <v>13087</v>
      </c>
      <c r="L19" s="29">
        <v>23559</v>
      </c>
      <c r="M19" s="473"/>
      <c r="N19" s="29">
        <v>24179</v>
      </c>
      <c r="O19" s="29">
        <v>194197</v>
      </c>
    </row>
    <row r="20" spans="1:15">
      <c r="A20" s="53"/>
      <c r="B20" s="421" t="s">
        <v>11</v>
      </c>
      <c r="C20" s="29">
        <v>18316</v>
      </c>
      <c r="D20" s="29">
        <v>839</v>
      </c>
      <c r="E20" s="473"/>
      <c r="F20" s="29">
        <v>0</v>
      </c>
      <c r="G20" s="29">
        <v>0</v>
      </c>
      <c r="H20" s="29">
        <v>0</v>
      </c>
      <c r="I20" s="29">
        <v>0</v>
      </c>
      <c r="J20" s="473"/>
      <c r="K20" s="29">
        <v>0</v>
      </c>
      <c r="L20" s="29">
        <v>0</v>
      </c>
      <c r="M20" s="473"/>
      <c r="N20" s="29">
        <v>4051</v>
      </c>
      <c r="O20" s="29">
        <v>23206</v>
      </c>
    </row>
    <row r="21" spans="1:15">
      <c r="A21" s="53"/>
      <c r="B21" s="363" t="s">
        <v>14</v>
      </c>
      <c r="C21" s="296">
        <v>6488</v>
      </c>
      <c r="D21" s="296">
        <v>8346</v>
      </c>
      <c r="E21" s="473"/>
      <c r="F21" s="296">
        <v>1</v>
      </c>
      <c r="G21" s="296">
        <v>15</v>
      </c>
      <c r="H21" s="296">
        <v>0</v>
      </c>
      <c r="I21" s="296">
        <v>3</v>
      </c>
      <c r="J21" s="473"/>
      <c r="K21" s="296">
        <v>1</v>
      </c>
      <c r="L21" s="296">
        <v>196</v>
      </c>
      <c r="M21" s="475"/>
      <c r="N21" s="296">
        <v>1043</v>
      </c>
      <c r="O21" s="296">
        <v>16093</v>
      </c>
    </row>
    <row r="22" spans="1:15">
      <c r="A22" s="53"/>
      <c r="B22" s="264" t="s">
        <v>280</v>
      </c>
      <c r="C22" s="476">
        <v>81803</v>
      </c>
      <c r="D22" s="476">
        <v>127598</v>
      </c>
      <c r="E22" s="473"/>
      <c r="F22" s="476">
        <v>20732</v>
      </c>
      <c r="G22" s="476">
        <v>24150</v>
      </c>
      <c r="H22" s="476">
        <v>118</v>
      </c>
      <c r="I22" s="476">
        <v>2542</v>
      </c>
      <c r="J22" s="473"/>
      <c r="K22" s="476">
        <v>13333</v>
      </c>
      <c r="L22" s="476">
        <v>24567</v>
      </c>
      <c r="M22" s="474"/>
      <c r="N22" s="476">
        <v>45558</v>
      </c>
      <c r="O22" s="476">
        <v>340401</v>
      </c>
    </row>
    <row r="24" spans="1:15">
      <c r="A24" s="53"/>
      <c r="B24" s="359" t="s">
        <v>94</v>
      </c>
      <c r="C24" s="470"/>
      <c r="D24" s="470"/>
      <c r="E24" s="10"/>
      <c r="F24" s="470"/>
      <c r="G24" s="470"/>
      <c r="H24" s="470"/>
      <c r="I24" s="470"/>
      <c r="J24" s="10"/>
      <c r="K24" s="470"/>
      <c r="L24" s="470"/>
      <c r="M24" s="470"/>
      <c r="N24" s="470"/>
      <c r="O24" s="470"/>
    </row>
    <row r="25" spans="1:15">
      <c r="A25" s="53"/>
      <c r="B25" s="321" t="s">
        <v>8</v>
      </c>
      <c r="C25" s="265">
        <v>10472</v>
      </c>
      <c r="D25" s="265">
        <v>50761</v>
      </c>
      <c r="E25" s="44"/>
      <c r="F25" s="265">
        <v>178</v>
      </c>
      <c r="G25" s="265">
        <v>0</v>
      </c>
      <c r="H25" s="265">
        <v>0</v>
      </c>
      <c r="I25" s="265">
        <v>94</v>
      </c>
      <c r="J25" s="44"/>
      <c r="K25" s="265">
        <v>274</v>
      </c>
      <c r="L25" s="265">
        <v>0</v>
      </c>
      <c r="M25" s="321"/>
      <c r="N25" s="265">
        <v>11715</v>
      </c>
      <c r="O25" s="265">
        <v>73494</v>
      </c>
    </row>
    <row r="26" spans="1:15">
      <c r="A26" s="53"/>
      <c r="B26" s="421" t="s">
        <v>9</v>
      </c>
      <c r="C26" s="227">
        <v>3458</v>
      </c>
      <c r="D26" s="227">
        <v>13415</v>
      </c>
      <c r="E26" s="44"/>
      <c r="F26" s="227">
        <v>262</v>
      </c>
      <c r="G26" s="227">
        <v>167</v>
      </c>
      <c r="H26" s="227">
        <v>0</v>
      </c>
      <c r="I26" s="227">
        <v>14</v>
      </c>
      <c r="J26" s="44"/>
      <c r="K26" s="227">
        <v>2</v>
      </c>
      <c r="L26" s="227">
        <v>541</v>
      </c>
      <c r="M26" s="44"/>
      <c r="N26" s="227">
        <v>3024</v>
      </c>
      <c r="O26" s="227">
        <v>20883</v>
      </c>
    </row>
    <row r="27" spans="1:15">
      <c r="A27" s="53"/>
      <c r="B27" s="421" t="s">
        <v>383</v>
      </c>
      <c r="C27" s="227">
        <v>4611</v>
      </c>
      <c r="D27" s="227">
        <v>455</v>
      </c>
      <c r="E27" s="44"/>
      <c r="F27" s="227">
        <v>182</v>
      </c>
      <c r="G27" s="227">
        <v>27</v>
      </c>
      <c r="H27" s="227">
        <v>0</v>
      </c>
      <c r="I27" s="227">
        <v>30</v>
      </c>
      <c r="J27" s="44"/>
      <c r="K27" s="227">
        <v>1</v>
      </c>
      <c r="L27" s="227">
        <v>322</v>
      </c>
      <c r="M27" s="44"/>
      <c r="N27" s="227">
        <v>1546</v>
      </c>
      <c r="O27" s="227">
        <v>7174</v>
      </c>
    </row>
    <row r="28" spans="1:15">
      <c r="A28" s="53"/>
      <c r="B28" s="421" t="s">
        <v>13</v>
      </c>
      <c r="C28" s="227">
        <v>37749</v>
      </c>
      <c r="D28" s="227">
        <v>52190</v>
      </c>
      <c r="E28" s="44"/>
      <c r="F28" s="227">
        <v>18512</v>
      </c>
      <c r="G28" s="227">
        <v>21873</v>
      </c>
      <c r="H28" s="227">
        <v>159</v>
      </c>
      <c r="I28" s="227">
        <v>3248</v>
      </c>
      <c r="J28" s="44"/>
      <c r="K28" s="227">
        <v>14623</v>
      </c>
      <c r="L28" s="227">
        <v>24749</v>
      </c>
      <c r="M28" s="44"/>
      <c r="N28" s="227">
        <v>24179</v>
      </c>
      <c r="O28" s="227">
        <v>197282</v>
      </c>
    </row>
    <row r="29" spans="1:15">
      <c r="A29" s="53"/>
      <c r="B29" s="421" t="s">
        <v>11</v>
      </c>
      <c r="C29" s="227">
        <v>19824</v>
      </c>
      <c r="D29" s="227">
        <v>966</v>
      </c>
      <c r="E29" s="44"/>
      <c r="F29" s="227">
        <v>0</v>
      </c>
      <c r="G29" s="227">
        <v>0</v>
      </c>
      <c r="H29" s="227">
        <v>0</v>
      </c>
      <c r="I29" s="227">
        <v>0</v>
      </c>
      <c r="J29" s="44"/>
      <c r="K29" s="227">
        <v>0</v>
      </c>
      <c r="L29" s="227">
        <v>0</v>
      </c>
      <c r="M29" s="44"/>
      <c r="N29" s="227">
        <v>4051</v>
      </c>
      <c r="O29" s="227">
        <v>24841</v>
      </c>
    </row>
    <row r="30" spans="1:15">
      <c r="A30" s="53"/>
      <c r="B30" s="363" t="s">
        <v>14</v>
      </c>
      <c r="C30" s="268">
        <v>6772</v>
      </c>
      <c r="D30" s="268">
        <v>10951</v>
      </c>
      <c r="E30" s="44"/>
      <c r="F30" s="268">
        <v>1</v>
      </c>
      <c r="G30" s="268">
        <v>21</v>
      </c>
      <c r="H30" s="268">
        <v>0</v>
      </c>
      <c r="I30" s="268">
        <v>6</v>
      </c>
      <c r="J30" s="44"/>
      <c r="K30" s="268">
        <v>1</v>
      </c>
      <c r="L30" s="268">
        <v>248</v>
      </c>
      <c r="M30" s="267"/>
      <c r="N30" s="268">
        <v>1043</v>
      </c>
      <c r="O30" s="268">
        <v>19043</v>
      </c>
    </row>
    <row r="31" spans="1:15">
      <c r="A31" s="53"/>
      <c r="B31" s="264" t="s">
        <v>280</v>
      </c>
      <c r="C31" s="270">
        <v>82886</v>
      </c>
      <c r="D31" s="270">
        <v>128738</v>
      </c>
      <c r="E31" s="44"/>
      <c r="F31" s="270">
        <v>19135</v>
      </c>
      <c r="G31" s="270">
        <v>22088</v>
      </c>
      <c r="H31" s="270">
        <v>159</v>
      </c>
      <c r="I31" s="270">
        <v>3392</v>
      </c>
      <c r="J31" s="44"/>
      <c r="K31" s="270">
        <v>14901</v>
      </c>
      <c r="L31" s="270">
        <v>25860</v>
      </c>
      <c r="M31" s="321"/>
      <c r="N31" s="270">
        <v>45558</v>
      </c>
      <c r="O31" s="270">
        <v>342717</v>
      </c>
    </row>
  </sheetData>
  <mergeCells count="4">
    <mergeCell ref="C4:D4"/>
    <mergeCell ref="F4:I4"/>
    <mergeCell ref="B2:O2"/>
    <mergeCell ref="K4:L4"/>
  </mergeCells>
  <pageMargins left="0.75" right="0.75" top="1" bottom="1" header="0.5" footer="0.5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14"/>
  <sheetViews>
    <sheetView showGridLines="0" showRuler="0" workbookViewId="0"/>
  </sheetViews>
  <sheetFormatPr defaultColWidth="13.1796875" defaultRowHeight="12.5"/>
  <cols>
    <col min="1" max="1" width="9.453125" customWidth="1"/>
    <col min="2" max="2" width="41.453125" customWidth="1"/>
    <col min="3" max="7" width="11" customWidth="1"/>
  </cols>
  <sheetData>
    <row r="1" spans="1:7">
      <c r="A1" s="53"/>
      <c r="B1" s="53"/>
      <c r="C1" s="53"/>
      <c r="D1" s="53"/>
      <c r="E1" s="53"/>
      <c r="F1" s="53"/>
      <c r="G1" s="53"/>
    </row>
    <row r="2" spans="1:7" ht="15.5">
      <c r="A2" s="53"/>
      <c r="B2" s="1425" t="s">
        <v>385</v>
      </c>
      <c r="C2" s="1425"/>
      <c r="D2" s="1425"/>
      <c r="E2" s="1425"/>
      <c r="F2" s="1425"/>
      <c r="G2" s="1425"/>
    </row>
    <row r="3" spans="1:7" ht="15" customHeight="1">
      <c r="A3" s="53"/>
      <c r="B3" s="235"/>
      <c r="C3" s="235"/>
      <c r="D3" s="235"/>
      <c r="E3" s="235"/>
      <c r="F3" s="235"/>
      <c r="G3" s="235"/>
    </row>
    <row r="4" spans="1:7" ht="21">
      <c r="A4" s="53"/>
      <c r="B4" s="483"/>
      <c r="C4" s="10" t="s">
        <v>386</v>
      </c>
      <c r="D4" s="10" t="s">
        <v>375</v>
      </c>
      <c r="E4" s="10" t="s">
        <v>376</v>
      </c>
      <c r="F4" s="10" t="s">
        <v>377</v>
      </c>
      <c r="G4" s="10" t="s">
        <v>353</v>
      </c>
    </row>
    <row r="5" spans="1:7">
      <c r="A5" s="53"/>
      <c r="B5" s="484"/>
      <c r="C5" s="263" t="s">
        <v>6</v>
      </c>
      <c r="D5" s="263" t="s">
        <v>6</v>
      </c>
      <c r="E5" s="263" t="s">
        <v>6</v>
      </c>
      <c r="F5" s="263" t="s">
        <v>6</v>
      </c>
      <c r="G5" s="263" t="s">
        <v>6</v>
      </c>
    </row>
    <row r="6" spans="1:7">
      <c r="A6" s="53"/>
      <c r="B6" s="264" t="s">
        <v>387</v>
      </c>
      <c r="C6" s="478">
        <v>211624</v>
      </c>
      <c r="D6" s="478">
        <v>44774</v>
      </c>
      <c r="E6" s="478">
        <v>40761</v>
      </c>
      <c r="F6" s="478">
        <v>45558</v>
      </c>
      <c r="G6" s="478">
        <v>342717</v>
      </c>
    </row>
    <row r="7" spans="1:7">
      <c r="A7" s="53"/>
      <c r="B7" s="438" t="s">
        <v>388</v>
      </c>
      <c r="C7" s="479">
        <v>2786</v>
      </c>
      <c r="D7" s="479">
        <v>4623</v>
      </c>
      <c r="E7" s="479">
        <v>-3814</v>
      </c>
      <c r="F7" s="479">
        <v>2328</v>
      </c>
      <c r="G7" s="479">
        <v>5923</v>
      </c>
    </row>
    <row r="8" spans="1:7">
      <c r="A8" s="53"/>
      <c r="B8" s="438" t="s">
        <v>389</v>
      </c>
      <c r="C8" s="479">
        <v>5353</v>
      </c>
      <c r="D8" s="479">
        <v>0</v>
      </c>
      <c r="E8" s="479">
        <v>0</v>
      </c>
      <c r="F8" s="479">
        <v>721</v>
      </c>
      <c r="G8" s="479">
        <v>6074</v>
      </c>
    </row>
    <row r="9" spans="1:7">
      <c r="A9" s="53"/>
      <c r="B9" s="438" t="s">
        <v>390</v>
      </c>
      <c r="C9" s="479">
        <v>-797</v>
      </c>
      <c r="D9" s="479">
        <v>-304</v>
      </c>
      <c r="E9" s="479">
        <v>0</v>
      </c>
      <c r="F9" s="479">
        <v>0</v>
      </c>
      <c r="G9" s="479">
        <v>-1101</v>
      </c>
    </row>
    <row r="10" spans="1:7">
      <c r="A10" s="53"/>
      <c r="B10" s="438" t="s">
        <v>391</v>
      </c>
      <c r="C10" s="479">
        <v>196</v>
      </c>
      <c r="D10" s="479">
        <v>680</v>
      </c>
      <c r="E10" s="479">
        <v>0</v>
      </c>
      <c r="F10" s="479">
        <v>0</v>
      </c>
      <c r="G10" s="479">
        <v>876</v>
      </c>
    </row>
    <row r="11" spans="1:7">
      <c r="A11" s="53"/>
      <c r="B11" s="438" t="s">
        <v>392</v>
      </c>
      <c r="C11" s="479">
        <v>3607</v>
      </c>
      <c r="D11" s="479">
        <v>550</v>
      </c>
      <c r="E11" s="479">
        <v>0</v>
      </c>
      <c r="F11" s="479">
        <v>0</v>
      </c>
      <c r="G11" s="479">
        <v>4157</v>
      </c>
    </row>
    <row r="12" spans="1:7">
      <c r="A12" s="53"/>
      <c r="B12" s="480" t="s">
        <v>393</v>
      </c>
      <c r="C12" s="481">
        <v>67</v>
      </c>
      <c r="D12" s="481">
        <v>-482</v>
      </c>
      <c r="E12" s="481">
        <v>-104</v>
      </c>
      <c r="F12" s="481">
        <v>0</v>
      </c>
      <c r="G12" s="481">
        <v>-519</v>
      </c>
    </row>
    <row r="13" spans="1:7">
      <c r="A13" s="53"/>
      <c r="B13" s="440" t="s">
        <v>394</v>
      </c>
      <c r="C13" s="482">
        <v>11212</v>
      </c>
      <c r="D13" s="482">
        <v>5067</v>
      </c>
      <c r="E13" s="482">
        <v>-3918</v>
      </c>
      <c r="F13" s="482">
        <v>3049</v>
      </c>
      <c r="G13" s="482">
        <v>15410</v>
      </c>
    </row>
    <row r="14" spans="1:7">
      <c r="A14" s="53"/>
      <c r="B14" s="264" t="s">
        <v>395</v>
      </c>
      <c r="C14" s="462">
        <v>222836</v>
      </c>
      <c r="D14" s="462">
        <v>49841</v>
      </c>
      <c r="E14" s="462">
        <v>36843</v>
      </c>
      <c r="F14" s="462">
        <v>48607</v>
      </c>
      <c r="G14" s="462">
        <v>358127</v>
      </c>
    </row>
  </sheetData>
  <mergeCells count="1">
    <mergeCell ref="B2:G2"/>
  </mergeCells>
  <pageMargins left="0.75" right="0.75" top="1" bottom="1" header="0.5" footer="0.5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43"/>
  <sheetViews>
    <sheetView showGridLines="0" showRuler="0" workbookViewId="0"/>
  </sheetViews>
  <sheetFormatPr defaultColWidth="13.1796875" defaultRowHeight="12.5"/>
  <cols>
    <col min="1" max="1" width="9.453125" customWidth="1"/>
    <col min="2" max="2" width="58.81640625" customWidth="1"/>
    <col min="3" max="4" width="10.453125" customWidth="1"/>
  </cols>
  <sheetData>
    <row r="1" spans="1:4" ht="15" customHeight="1">
      <c r="A1" s="53"/>
      <c r="B1" s="6"/>
      <c r="C1" s="234"/>
      <c r="D1" s="234"/>
    </row>
    <row r="2" spans="1:4" ht="15.5">
      <c r="A2" s="53"/>
      <c r="B2" s="6" t="s">
        <v>396</v>
      </c>
      <c r="C2" s="10" t="s">
        <v>80</v>
      </c>
      <c r="D2" s="10" t="s">
        <v>94</v>
      </c>
    </row>
    <row r="3" spans="1:4">
      <c r="A3" s="53"/>
      <c r="B3" s="488"/>
      <c r="C3" s="380" t="s">
        <v>6</v>
      </c>
      <c r="D3" s="380" t="s">
        <v>6</v>
      </c>
    </row>
    <row r="4" spans="1:4">
      <c r="A4" s="282"/>
      <c r="B4" s="321" t="s">
        <v>397</v>
      </c>
      <c r="C4" s="412">
        <v>5</v>
      </c>
      <c r="D4" s="413">
        <v>5.2</v>
      </c>
    </row>
    <row r="5" spans="1:4">
      <c r="A5" s="282"/>
      <c r="B5" s="44" t="s">
        <v>347</v>
      </c>
      <c r="C5" s="27">
        <v>60634</v>
      </c>
      <c r="D5" s="305">
        <v>60507</v>
      </c>
    </row>
    <row r="6" spans="1:4">
      <c r="A6" s="282"/>
      <c r="B6" s="44" t="s">
        <v>398</v>
      </c>
      <c r="C6" s="485">
        <v>1206502</v>
      </c>
      <c r="D6" s="305">
        <v>1168275</v>
      </c>
    </row>
    <row r="7" spans="1:4">
      <c r="A7" s="282"/>
      <c r="B7" s="5" t="s">
        <v>399</v>
      </c>
      <c r="C7" s="486">
        <v>4.5999999999999996</v>
      </c>
      <c r="D7" s="487">
        <v>4.8</v>
      </c>
    </row>
    <row r="8" spans="1:4">
      <c r="A8" s="282"/>
      <c r="B8" s="5" t="s">
        <v>400</v>
      </c>
      <c r="C8" s="27">
        <v>60291</v>
      </c>
      <c r="D8" s="305">
        <v>60343</v>
      </c>
    </row>
    <row r="9" spans="1:4">
      <c r="A9" s="282"/>
      <c r="B9" s="5" t="s">
        <v>401</v>
      </c>
      <c r="C9" s="485">
        <v>1308335</v>
      </c>
      <c r="D9" s="305">
        <v>1266880</v>
      </c>
    </row>
    <row r="10" spans="1:4">
      <c r="A10" s="282"/>
    </row>
    <row r="11" spans="1:4">
      <c r="A11" s="282"/>
    </row>
    <row r="12" spans="1:4">
      <c r="A12" s="282"/>
    </row>
    <row r="13" spans="1:4">
      <c r="A13" s="282"/>
    </row>
    <row r="14" spans="1:4">
      <c r="A14" s="282"/>
    </row>
    <row r="15" spans="1:4">
      <c r="A15" s="53"/>
    </row>
    <row r="16" spans="1:4">
      <c r="A16" s="53"/>
    </row>
    <row r="17" spans="1:1">
      <c r="A17" s="53"/>
    </row>
    <row r="18" spans="1:1">
      <c r="A18" s="53"/>
    </row>
    <row r="19" spans="1:1">
      <c r="A19" s="53"/>
    </row>
    <row r="20" spans="1:1">
      <c r="A20" s="53"/>
    </row>
    <row r="21" spans="1:1">
      <c r="A21" s="53"/>
    </row>
    <row r="22" spans="1:1">
      <c r="A22" s="53"/>
    </row>
    <row r="23" spans="1:1">
      <c r="A23" s="53"/>
    </row>
    <row r="24" spans="1:1">
      <c r="A24" s="53"/>
    </row>
    <row r="25" spans="1:1">
      <c r="A25" s="53"/>
    </row>
    <row r="26" spans="1:1">
      <c r="A26" s="53"/>
    </row>
    <row r="27" spans="1:1">
      <c r="A27" s="53"/>
    </row>
    <row r="28" spans="1:1">
      <c r="A28" s="53"/>
    </row>
    <row r="29" spans="1:1">
      <c r="A29" s="53"/>
    </row>
    <row r="30" spans="1:1">
      <c r="A30" s="53"/>
    </row>
    <row r="31" spans="1:1">
      <c r="A31" s="53"/>
    </row>
    <row r="32" spans="1:1">
      <c r="A32" s="53"/>
    </row>
    <row r="33" spans="1:1">
      <c r="A33" s="53"/>
    </row>
    <row r="34" spans="1:1">
      <c r="A34" s="53"/>
    </row>
    <row r="35" spans="1:1">
      <c r="A35" s="53"/>
    </row>
    <row r="36" spans="1:1">
      <c r="A36" s="53"/>
    </row>
    <row r="37" spans="1:1">
      <c r="A37" s="53"/>
    </row>
    <row r="38" spans="1:1">
      <c r="A38" s="53"/>
    </row>
    <row r="39" spans="1:1">
      <c r="A39" s="53"/>
    </row>
    <row r="40" spans="1:1">
      <c r="A40" s="53"/>
    </row>
    <row r="41" spans="1:1">
      <c r="A41" s="53"/>
    </row>
    <row r="42" spans="1:1">
      <c r="A42" s="53"/>
    </row>
    <row r="43" spans="1:1">
      <c r="A43" s="53"/>
    </row>
  </sheetData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96261-E25C-40A8-89E4-B6C329AFD953}">
  <sheetPr>
    <pageSetUpPr fitToPage="1"/>
  </sheetPr>
  <dimension ref="A1:J106"/>
  <sheetViews>
    <sheetView showGridLines="0" zoomScaleNormal="100" workbookViewId="0"/>
  </sheetViews>
  <sheetFormatPr defaultColWidth="9" defaultRowHeight="12" customHeight="1"/>
  <cols>
    <col min="1" max="1" width="7.54296875" style="545" customWidth="1"/>
    <col min="2" max="2" width="48.453125" style="545" customWidth="1"/>
    <col min="3" max="3" width="11.7265625" style="785" customWidth="1"/>
    <col min="4" max="5" width="11.7265625" style="545" customWidth="1"/>
    <col min="6" max="6" width="2" style="548" customWidth="1"/>
    <col min="7" max="9" width="11.7265625" style="548" customWidth="1"/>
    <col min="10" max="10" width="8" style="548" customWidth="1"/>
    <col min="11" max="16384" width="9" style="545"/>
  </cols>
  <sheetData>
    <row r="1" spans="1:10" ht="12.75" customHeight="1">
      <c r="D1" s="785"/>
      <c r="E1" s="785"/>
      <c r="F1" s="712"/>
      <c r="G1" s="712"/>
      <c r="H1" s="712"/>
      <c r="I1" s="712"/>
      <c r="J1" s="712"/>
    </row>
    <row r="2" spans="1:10" ht="15.75" customHeight="1">
      <c r="B2" s="711" t="s">
        <v>9</v>
      </c>
      <c r="C2" s="1409" t="s">
        <v>53</v>
      </c>
      <c r="D2" s="1409"/>
      <c r="E2" s="1409"/>
      <c r="F2" s="786"/>
      <c r="G2" s="1409" t="s">
        <v>557</v>
      </c>
      <c r="H2" s="1409"/>
      <c r="I2" s="1409"/>
      <c r="J2" s="712"/>
    </row>
    <row r="3" spans="1:10" ht="15.5">
      <c r="B3" s="711"/>
      <c r="C3" s="550">
        <v>45657</v>
      </c>
      <c r="D3" s="550">
        <v>45291</v>
      </c>
      <c r="E3" s="786"/>
      <c r="F3" s="786"/>
      <c r="G3" s="550">
        <v>45657</v>
      </c>
      <c r="H3" s="550">
        <v>45291</v>
      </c>
      <c r="I3" s="786"/>
      <c r="J3" s="712"/>
    </row>
    <row r="4" spans="1:10" ht="12" customHeight="1">
      <c r="B4" s="787" t="s">
        <v>605</v>
      </c>
      <c r="C4" s="788" t="s">
        <v>6</v>
      </c>
      <c r="D4" s="788" t="s">
        <v>6</v>
      </c>
      <c r="E4" s="788" t="s">
        <v>26</v>
      </c>
      <c r="F4" s="786"/>
      <c r="G4" s="788" t="s">
        <v>6</v>
      </c>
      <c r="H4" s="788" t="s">
        <v>6</v>
      </c>
      <c r="I4" s="788" t="s">
        <v>26</v>
      </c>
      <c r="J4" s="712"/>
    </row>
    <row r="5" spans="1:10" ht="12" customHeight="1">
      <c r="B5" s="587" t="s">
        <v>22</v>
      </c>
      <c r="C5" s="558">
        <v>1206</v>
      </c>
      <c r="D5" s="560">
        <v>1160</v>
      </c>
      <c r="E5" s="560">
        <v>4</v>
      </c>
      <c r="G5" s="558">
        <v>324</v>
      </c>
      <c r="H5" s="560">
        <v>247</v>
      </c>
      <c r="I5" s="560">
        <v>31</v>
      </c>
      <c r="J5" s="712"/>
    </row>
    <row r="6" spans="1:10" ht="13.5" customHeight="1">
      <c r="A6" s="789"/>
      <c r="B6" s="575" t="s">
        <v>641</v>
      </c>
      <c r="C6" s="566">
        <v>574</v>
      </c>
      <c r="D6" s="568">
        <v>610</v>
      </c>
      <c r="E6" s="568">
        <v>-6</v>
      </c>
      <c r="G6" s="566">
        <v>134</v>
      </c>
      <c r="H6" s="568">
        <v>148</v>
      </c>
      <c r="I6" s="568">
        <v>-9</v>
      </c>
      <c r="J6" s="712"/>
    </row>
    <row r="7" spans="1:10" ht="12" customHeight="1">
      <c r="B7" s="569" t="s">
        <v>412</v>
      </c>
      <c r="C7" s="570">
        <v>1780</v>
      </c>
      <c r="D7" s="572">
        <v>1770</v>
      </c>
      <c r="E7" s="572">
        <v>1</v>
      </c>
      <c r="G7" s="570">
        <v>458</v>
      </c>
      <c r="H7" s="572">
        <v>395</v>
      </c>
      <c r="I7" s="572">
        <v>16</v>
      </c>
      <c r="J7" s="712"/>
    </row>
    <row r="8" spans="1:10" ht="12" customHeight="1">
      <c r="B8" s="573" t="s">
        <v>559</v>
      </c>
      <c r="C8" s="562">
        <v>-935</v>
      </c>
      <c r="D8" s="564">
        <v>-905</v>
      </c>
      <c r="E8" s="564">
        <v>-3</v>
      </c>
      <c r="G8" s="562">
        <v>-250</v>
      </c>
      <c r="H8" s="564">
        <v>-258</v>
      </c>
      <c r="I8" s="564">
        <v>3</v>
      </c>
      <c r="J8" s="712"/>
    </row>
    <row r="9" spans="1:10" ht="12" customHeight="1">
      <c r="B9" s="573" t="s">
        <v>415</v>
      </c>
      <c r="C9" s="562">
        <v>-37</v>
      </c>
      <c r="D9" s="564">
        <v>-8</v>
      </c>
      <c r="E9" s="556" t="s">
        <v>560</v>
      </c>
      <c r="G9" s="562">
        <v>-14</v>
      </c>
      <c r="H9" s="564">
        <v>-8</v>
      </c>
      <c r="I9" s="790">
        <v>-75</v>
      </c>
      <c r="J9" s="712"/>
    </row>
    <row r="10" spans="1:10" ht="12" customHeight="1">
      <c r="B10" s="575" t="s">
        <v>416</v>
      </c>
      <c r="C10" s="566">
        <v>-1</v>
      </c>
      <c r="D10" s="568">
        <v>1</v>
      </c>
      <c r="E10" s="584"/>
      <c r="G10" s="566">
        <v>-1</v>
      </c>
      <c r="H10" s="568">
        <v>-1</v>
      </c>
      <c r="I10" s="584"/>
      <c r="J10" s="712"/>
    </row>
    <row r="11" spans="1:10" ht="12" customHeight="1">
      <c r="B11" s="569" t="s">
        <v>561</v>
      </c>
      <c r="C11" s="570">
        <v>-973</v>
      </c>
      <c r="D11" s="572">
        <v>-912</v>
      </c>
      <c r="E11" s="572">
        <v>-7</v>
      </c>
      <c r="G11" s="570">
        <v>-265</v>
      </c>
      <c r="H11" s="572">
        <v>-267</v>
      </c>
      <c r="I11" s="572">
        <v>1</v>
      </c>
      <c r="J11" s="712"/>
    </row>
    <row r="12" spans="1:10" ht="12" customHeight="1">
      <c r="B12" s="565" t="s">
        <v>603</v>
      </c>
      <c r="C12" s="566">
        <v>0</v>
      </c>
      <c r="D12" s="568">
        <v>-3</v>
      </c>
      <c r="E12" s="584" t="s">
        <v>560</v>
      </c>
      <c r="G12" s="566">
        <v>0</v>
      </c>
      <c r="H12" s="568">
        <v>-5</v>
      </c>
      <c r="I12" s="584" t="s">
        <v>560</v>
      </c>
      <c r="J12" s="712"/>
    </row>
    <row r="13" spans="1:10" ht="12" customHeight="1">
      <c r="B13" s="791" t="s">
        <v>419</v>
      </c>
      <c r="C13" s="570">
        <v>807</v>
      </c>
      <c r="D13" s="572">
        <v>855</v>
      </c>
      <c r="E13" s="572">
        <v>-6</v>
      </c>
      <c r="G13" s="570">
        <v>193</v>
      </c>
      <c r="H13" s="572">
        <v>123</v>
      </c>
      <c r="I13" s="572">
        <v>57</v>
      </c>
      <c r="J13" s="712"/>
    </row>
    <row r="14" spans="1:10" ht="12" customHeight="1">
      <c r="B14" s="561" t="s">
        <v>642</v>
      </c>
      <c r="C14" s="566">
        <v>-76</v>
      </c>
      <c r="D14" s="568">
        <v>27</v>
      </c>
      <c r="E14" s="584"/>
      <c r="G14" s="566">
        <v>-40</v>
      </c>
      <c r="H14" s="568">
        <v>-18</v>
      </c>
      <c r="I14" s="584" t="s">
        <v>560</v>
      </c>
      <c r="J14" s="712"/>
    </row>
    <row r="15" spans="1:10" ht="12" customHeight="1">
      <c r="B15" s="569" t="s">
        <v>421</v>
      </c>
      <c r="C15" s="570">
        <v>731</v>
      </c>
      <c r="D15" s="572">
        <v>882</v>
      </c>
      <c r="E15" s="572">
        <v>-17</v>
      </c>
      <c r="G15" s="570">
        <v>153</v>
      </c>
      <c r="H15" s="572">
        <v>105</v>
      </c>
      <c r="I15" s="572">
        <v>46</v>
      </c>
      <c r="J15" s="712"/>
    </row>
    <row r="16" spans="1:10" ht="12" customHeight="1">
      <c r="B16" s="573" t="s">
        <v>601</v>
      </c>
      <c r="C16" s="562">
        <v>490</v>
      </c>
      <c r="D16" s="564">
        <v>584</v>
      </c>
      <c r="E16" s="564">
        <v>-16</v>
      </c>
      <c r="G16" s="562">
        <v>98</v>
      </c>
      <c r="H16" s="792">
        <v>59</v>
      </c>
      <c r="I16" s="564">
        <v>66</v>
      </c>
      <c r="J16" s="712"/>
    </row>
    <row r="17" spans="2:10" ht="12" customHeight="1">
      <c r="B17" s="573"/>
      <c r="C17" s="548"/>
      <c r="D17" s="548"/>
      <c r="E17" s="548"/>
      <c r="J17" s="712"/>
    </row>
    <row r="18" spans="2:10" ht="12" customHeight="1">
      <c r="B18" s="583" t="s">
        <v>568</v>
      </c>
      <c r="C18" s="548"/>
      <c r="D18" s="548"/>
      <c r="E18" s="548"/>
      <c r="J18" s="712"/>
    </row>
    <row r="19" spans="2:10" ht="12" customHeight="1">
      <c r="B19" s="793" t="s">
        <v>643</v>
      </c>
      <c r="C19" s="737">
        <v>0.16</v>
      </c>
      <c r="D19" s="794">
        <v>0.20500000000000002</v>
      </c>
      <c r="E19" s="795"/>
      <c r="F19" s="795"/>
      <c r="G19" s="796">
        <v>0.12300000000000001</v>
      </c>
      <c r="H19" s="797">
        <v>8.4000000000000005E-2</v>
      </c>
      <c r="I19" s="656"/>
      <c r="J19" s="712"/>
    </row>
    <row r="20" spans="2:10" ht="12" customHeight="1">
      <c r="B20" s="618" t="s">
        <v>644</v>
      </c>
      <c r="C20" s="798">
        <v>3.1</v>
      </c>
      <c r="D20" s="799">
        <v>2.9</v>
      </c>
      <c r="E20" s="548"/>
      <c r="G20" s="800">
        <v>3.2</v>
      </c>
      <c r="H20" s="801">
        <v>2.8</v>
      </c>
      <c r="I20" s="656"/>
      <c r="J20" s="712"/>
    </row>
    <row r="21" spans="2:10" ht="12" customHeight="1">
      <c r="B21" s="618" t="s">
        <v>571</v>
      </c>
      <c r="C21" s="802">
        <v>0.55000000000000004</v>
      </c>
      <c r="D21" s="803">
        <v>0.52</v>
      </c>
      <c r="E21" s="804"/>
      <c r="F21" s="804"/>
      <c r="G21" s="802">
        <v>0.57999999999999996</v>
      </c>
      <c r="H21" s="803">
        <v>0.68</v>
      </c>
      <c r="I21" s="656"/>
      <c r="J21" s="712"/>
    </row>
    <row r="22" spans="2:10" ht="12" customHeight="1">
      <c r="B22" s="618" t="s">
        <v>572</v>
      </c>
      <c r="C22" s="805">
        <v>29</v>
      </c>
      <c r="D22" s="806">
        <v>-10</v>
      </c>
      <c r="E22" s="548"/>
      <c r="G22" s="805">
        <v>62</v>
      </c>
      <c r="H22" s="806">
        <v>27</v>
      </c>
      <c r="I22" s="656"/>
      <c r="J22" s="712"/>
    </row>
    <row r="23" spans="2:10" ht="12" customHeight="1">
      <c r="B23" s="618"/>
      <c r="C23" s="807"/>
      <c r="D23" s="807"/>
      <c r="E23" s="808"/>
      <c r="F23" s="712"/>
      <c r="G23" s="807"/>
      <c r="H23" s="807"/>
      <c r="I23" s="808"/>
      <c r="J23" s="712"/>
    </row>
    <row r="24" spans="2:10" ht="12" customHeight="1">
      <c r="B24" s="573"/>
      <c r="C24" s="809" t="s">
        <v>80</v>
      </c>
      <c r="D24" s="809" t="s">
        <v>94</v>
      </c>
      <c r="E24" s="808"/>
      <c r="F24" s="712"/>
      <c r="G24" s="713"/>
      <c r="H24" s="713"/>
      <c r="I24" s="713"/>
      <c r="J24" s="712"/>
    </row>
    <row r="25" spans="2:10" ht="12" customHeight="1">
      <c r="B25" s="583" t="s">
        <v>645</v>
      </c>
      <c r="C25" s="778" t="s">
        <v>246</v>
      </c>
      <c r="D25" s="778" t="s">
        <v>246</v>
      </c>
      <c r="E25" s="808"/>
      <c r="F25" s="712"/>
      <c r="G25" s="713"/>
      <c r="H25" s="713"/>
      <c r="I25" s="713"/>
      <c r="J25" s="712"/>
    </row>
    <row r="26" spans="2:10" ht="12" customHeight="1">
      <c r="B26" s="573" t="s">
        <v>646</v>
      </c>
      <c r="C26" s="754">
        <v>25.4</v>
      </c>
      <c r="D26" s="810">
        <v>26.4</v>
      </c>
      <c r="E26" s="808"/>
      <c r="F26" s="712"/>
      <c r="G26" s="713"/>
      <c r="H26" s="713"/>
      <c r="I26" s="713"/>
      <c r="J26" s="712"/>
    </row>
    <row r="27" spans="2:10" ht="12" customHeight="1">
      <c r="B27" s="573" t="s">
        <v>276</v>
      </c>
      <c r="C27" s="593">
        <v>83.1</v>
      </c>
      <c r="D27" s="811">
        <v>84.9</v>
      </c>
      <c r="E27" s="808"/>
      <c r="F27" s="712"/>
      <c r="G27" s="713"/>
      <c r="H27" s="713"/>
      <c r="I27" s="713"/>
      <c r="J27" s="712"/>
    </row>
    <row r="28" spans="2:10" ht="12" customHeight="1">
      <c r="B28" s="573" t="s">
        <v>589</v>
      </c>
      <c r="C28" s="593">
        <v>23.9</v>
      </c>
      <c r="D28" s="811">
        <v>20.9</v>
      </c>
      <c r="E28" s="808"/>
      <c r="F28" s="712"/>
      <c r="G28" s="713"/>
      <c r="H28" s="713"/>
      <c r="I28" s="713"/>
      <c r="J28" s="712"/>
    </row>
    <row r="29" spans="2:10" ht="12" customHeight="1">
      <c r="B29" s="573" t="s">
        <v>647</v>
      </c>
      <c r="C29" s="593">
        <v>3.3</v>
      </c>
      <c r="D29" s="811">
        <v>3</v>
      </c>
      <c r="E29" s="808"/>
      <c r="F29" s="712"/>
      <c r="G29" s="713"/>
      <c r="H29" s="713"/>
      <c r="I29" s="713"/>
      <c r="J29" s="712"/>
    </row>
    <row r="30" spans="2:10" ht="12" customHeight="1">
      <c r="B30" s="573"/>
      <c r="C30" s="811"/>
      <c r="D30" s="811"/>
      <c r="E30" s="808"/>
      <c r="F30" s="712"/>
      <c r="G30" s="713"/>
      <c r="H30" s="713"/>
      <c r="I30" s="713"/>
      <c r="J30" s="712"/>
    </row>
    <row r="31" spans="2:10" s="548" customFormat="1" ht="12" customHeight="1"/>
    <row r="32" spans="2:10" ht="12" customHeight="1">
      <c r="B32" s="812"/>
      <c r="C32" s="1409" t="s">
        <v>53</v>
      </c>
      <c r="D32" s="1409"/>
      <c r="E32" s="1409"/>
      <c r="F32" s="712"/>
      <c r="G32" s="1409" t="s">
        <v>557</v>
      </c>
      <c r="H32" s="1409"/>
      <c r="I32" s="1409"/>
      <c r="J32" s="712"/>
    </row>
    <row r="33" spans="2:10" ht="12" customHeight="1">
      <c r="C33" s="550">
        <v>45657</v>
      </c>
      <c r="D33" s="550">
        <v>45291</v>
      </c>
      <c r="E33" s="786"/>
      <c r="F33" s="786"/>
      <c r="G33" s="550">
        <v>45657</v>
      </c>
      <c r="H33" s="550">
        <v>45291</v>
      </c>
      <c r="J33" s="712"/>
    </row>
    <row r="34" spans="2:10" ht="12" customHeight="1">
      <c r="B34" s="813" t="s">
        <v>630</v>
      </c>
      <c r="C34" s="788" t="s">
        <v>6</v>
      </c>
      <c r="D34" s="788" t="s">
        <v>6</v>
      </c>
      <c r="E34" s="788" t="s">
        <v>26</v>
      </c>
      <c r="F34" s="545"/>
      <c r="G34" s="788" t="s">
        <v>6</v>
      </c>
      <c r="H34" s="788" t="s">
        <v>6</v>
      </c>
      <c r="I34" s="788" t="s">
        <v>26</v>
      </c>
      <c r="J34" s="545"/>
    </row>
    <row r="35" spans="2:10" ht="12" customHeight="1">
      <c r="B35" s="814" t="s">
        <v>648</v>
      </c>
      <c r="C35" s="815">
        <v>267</v>
      </c>
      <c r="D35" s="816">
        <v>262</v>
      </c>
      <c r="E35" s="817">
        <v>2</v>
      </c>
      <c r="F35" s="545"/>
      <c r="G35" s="818">
        <v>71</v>
      </c>
      <c r="H35" s="816">
        <v>64</v>
      </c>
      <c r="I35" s="819">
        <v>11</v>
      </c>
      <c r="J35" s="545"/>
    </row>
    <row r="36" spans="2:10" ht="12" customHeight="1">
      <c r="B36" s="820" t="s">
        <v>649</v>
      </c>
      <c r="C36" s="821">
        <v>1513</v>
      </c>
      <c r="D36" s="568">
        <v>1508</v>
      </c>
      <c r="E36" s="567">
        <v>0</v>
      </c>
      <c r="F36" s="545"/>
      <c r="G36" s="566">
        <v>387</v>
      </c>
      <c r="H36" s="568">
        <v>331</v>
      </c>
      <c r="I36" s="822">
        <v>17</v>
      </c>
      <c r="J36" s="545"/>
    </row>
    <row r="37" spans="2:10" ht="12" customHeight="1">
      <c r="B37" s="823" t="s">
        <v>412</v>
      </c>
      <c r="C37" s="570">
        <v>1780</v>
      </c>
      <c r="D37" s="572">
        <v>1770</v>
      </c>
      <c r="E37" s="817">
        <v>1</v>
      </c>
      <c r="F37" s="545"/>
      <c r="G37" s="570">
        <v>458</v>
      </c>
      <c r="H37" s="572">
        <v>395</v>
      </c>
      <c r="I37" s="824">
        <v>16</v>
      </c>
      <c r="J37" s="545"/>
    </row>
    <row r="38" spans="2:10" ht="12" customHeight="1">
      <c r="C38" s="545"/>
      <c r="F38" s="545"/>
      <c r="G38" s="545"/>
      <c r="H38" s="545"/>
      <c r="I38" s="545"/>
      <c r="J38" s="545"/>
    </row>
    <row r="39" spans="2:10" ht="12" customHeight="1">
      <c r="C39" s="545"/>
      <c r="F39" s="545"/>
      <c r="G39" s="545"/>
      <c r="H39" s="545"/>
      <c r="I39" s="545"/>
      <c r="J39" s="545"/>
    </row>
    <row r="40" spans="2:10" ht="12" customHeight="1">
      <c r="C40" s="545"/>
      <c r="F40" s="545"/>
      <c r="G40" s="545"/>
      <c r="H40" s="545"/>
      <c r="I40" s="545"/>
      <c r="J40" s="545"/>
    </row>
    <row r="41" spans="2:10" ht="12" customHeight="1">
      <c r="C41" s="545"/>
      <c r="D41" s="548"/>
      <c r="F41" s="545"/>
      <c r="G41" s="545"/>
      <c r="H41" s="545"/>
      <c r="I41" s="545"/>
      <c r="J41" s="545"/>
    </row>
    <row r="42" spans="2:10" ht="12" customHeight="1">
      <c r="C42" s="545"/>
      <c r="F42" s="545"/>
      <c r="G42" s="545"/>
      <c r="H42" s="545"/>
      <c r="I42" s="545"/>
      <c r="J42" s="545"/>
    </row>
    <row r="43" spans="2:10" ht="12" customHeight="1">
      <c r="C43" s="545"/>
      <c r="F43" s="545"/>
      <c r="G43" s="545"/>
      <c r="H43" s="545"/>
      <c r="I43" s="545"/>
      <c r="J43" s="545"/>
    </row>
    <row r="44" spans="2:10" ht="12" customHeight="1">
      <c r="F44" s="545"/>
      <c r="G44" s="545"/>
      <c r="H44" s="545"/>
      <c r="I44" s="545"/>
      <c r="J44" s="545"/>
    </row>
    <row r="46" spans="2:10" ht="12" customHeight="1">
      <c r="C46" s="545"/>
    </row>
    <row r="47" spans="2:10" ht="12" customHeight="1">
      <c r="C47" s="545"/>
      <c r="F47" s="545"/>
      <c r="G47" s="545"/>
      <c r="H47" s="545"/>
      <c r="I47" s="545"/>
      <c r="J47" s="545"/>
    </row>
    <row r="48" spans="2:10" ht="12" customHeight="1">
      <c r="C48" s="545"/>
      <c r="F48" s="545"/>
      <c r="G48" s="545"/>
      <c r="H48" s="545"/>
      <c r="I48" s="545"/>
      <c r="J48" s="545"/>
    </row>
    <row r="49" spans="3:10" ht="12" customHeight="1">
      <c r="C49" s="545"/>
      <c r="F49" s="545"/>
      <c r="G49" s="545"/>
      <c r="H49" s="545"/>
      <c r="I49" s="545"/>
      <c r="J49" s="545"/>
    </row>
    <row r="50" spans="3:10" ht="12" customHeight="1">
      <c r="C50" s="545"/>
      <c r="F50" s="545"/>
      <c r="G50" s="545"/>
      <c r="H50" s="545"/>
      <c r="I50" s="545"/>
      <c r="J50" s="545"/>
    </row>
    <row r="51" spans="3:10" ht="12" customHeight="1">
      <c r="F51" s="545"/>
      <c r="G51" s="545"/>
      <c r="H51" s="545"/>
      <c r="I51" s="545"/>
      <c r="J51" s="545"/>
    </row>
    <row r="52" spans="3:10" ht="12" customHeight="1">
      <c r="C52" s="545"/>
    </row>
    <row r="53" spans="3:10" ht="12" customHeight="1">
      <c r="C53" s="545"/>
      <c r="F53" s="545"/>
      <c r="G53" s="545"/>
      <c r="H53" s="545"/>
      <c r="I53" s="545"/>
      <c r="J53" s="545"/>
    </row>
    <row r="54" spans="3:10" ht="12" customHeight="1">
      <c r="C54" s="545"/>
      <c r="F54" s="545"/>
      <c r="G54" s="545"/>
      <c r="H54" s="545"/>
      <c r="I54" s="545"/>
      <c r="J54" s="545"/>
    </row>
    <row r="55" spans="3:10" ht="12" customHeight="1">
      <c r="C55" s="545"/>
      <c r="F55" s="545"/>
      <c r="G55" s="545"/>
      <c r="H55" s="545"/>
      <c r="I55" s="545"/>
      <c r="J55" s="545"/>
    </row>
    <row r="56" spans="3:10" ht="12" customHeight="1">
      <c r="C56" s="545"/>
      <c r="F56" s="545"/>
      <c r="G56" s="545"/>
      <c r="H56" s="545"/>
      <c r="I56" s="545"/>
      <c r="J56" s="545"/>
    </row>
    <row r="57" spans="3:10" ht="12" customHeight="1">
      <c r="F57" s="545"/>
      <c r="G57" s="545"/>
      <c r="H57" s="545"/>
      <c r="I57" s="545"/>
      <c r="J57" s="545"/>
    </row>
    <row r="59" spans="3:10" ht="12" customHeight="1">
      <c r="C59" s="545"/>
    </row>
    <row r="60" spans="3:10" ht="12" customHeight="1">
      <c r="C60" s="545"/>
      <c r="F60" s="545"/>
      <c r="G60" s="545"/>
      <c r="H60" s="545"/>
      <c r="I60" s="545"/>
      <c r="J60" s="545"/>
    </row>
    <row r="61" spans="3:10" ht="12" customHeight="1">
      <c r="C61" s="545"/>
      <c r="F61" s="545"/>
      <c r="G61" s="545"/>
      <c r="H61" s="545"/>
      <c r="I61" s="545"/>
      <c r="J61" s="545"/>
    </row>
    <row r="62" spans="3:10" ht="12" customHeight="1">
      <c r="C62" s="545"/>
      <c r="F62" s="545"/>
      <c r="G62" s="545"/>
      <c r="H62" s="545"/>
      <c r="I62" s="545"/>
      <c r="J62" s="545"/>
    </row>
    <row r="63" spans="3:10" ht="12" customHeight="1">
      <c r="C63" s="545"/>
      <c r="F63" s="545"/>
      <c r="G63" s="545"/>
      <c r="H63" s="545"/>
      <c r="I63" s="545"/>
      <c r="J63" s="545"/>
    </row>
    <row r="64" spans="3:10" ht="12" customHeight="1">
      <c r="C64" s="545"/>
      <c r="F64" s="545"/>
      <c r="G64" s="545"/>
      <c r="H64" s="545"/>
      <c r="I64" s="545"/>
      <c r="J64" s="545"/>
    </row>
    <row r="65" s="545" customFormat="1" ht="12" customHeight="1"/>
    <row r="66" s="545" customFormat="1" ht="12" customHeight="1"/>
    <row r="67" s="545" customFormat="1" ht="12" customHeight="1"/>
    <row r="68" s="545" customFormat="1" ht="12" customHeight="1"/>
    <row r="69" s="545" customFormat="1" ht="12" customHeight="1"/>
    <row r="70" s="545" customFormat="1" ht="12" customHeight="1"/>
    <row r="71" s="545" customFormat="1" ht="12" customHeight="1"/>
    <row r="72" s="545" customFormat="1" ht="12" customHeight="1"/>
    <row r="73" s="545" customFormat="1" ht="12" customHeight="1"/>
    <row r="74" s="545" customFormat="1" ht="12" customHeight="1"/>
    <row r="75" s="545" customFormat="1" ht="12" customHeight="1"/>
    <row r="76" s="545" customFormat="1" ht="12" customHeight="1"/>
    <row r="77" s="545" customFormat="1" ht="12" customHeight="1"/>
    <row r="78" s="545" customFormat="1" ht="12" customHeight="1"/>
    <row r="79" s="545" customFormat="1" ht="12" customHeight="1"/>
    <row r="80" s="545" customFormat="1" ht="12" customHeight="1"/>
    <row r="81" spans="3:10" ht="12" customHeight="1">
      <c r="C81" s="545"/>
      <c r="F81" s="545"/>
      <c r="G81" s="545"/>
      <c r="H81" s="545"/>
      <c r="I81" s="545"/>
      <c r="J81" s="545"/>
    </row>
    <row r="82" spans="3:10" ht="12" customHeight="1">
      <c r="C82" s="545"/>
      <c r="F82" s="545"/>
      <c r="G82" s="545"/>
      <c r="H82" s="545"/>
      <c r="I82" s="545"/>
      <c r="J82" s="545"/>
    </row>
    <row r="83" spans="3:10" ht="12" customHeight="1">
      <c r="C83" s="545"/>
      <c r="F83" s="545"/>
      <c r="G83" s="545"/>
      <c r="H83" s="545"/>
      <c r="I83" s="545"/>
      <c r="J83" s="545"/>
    </row>
    <row r="84" spans="3:10" ht="12" customHeight="1">
      <c r="C84" s="545"/>
      <c r="F84" s="545"/>
      <c r="G84" s="545"/>
      <c r="H84" s="545"/>
      <c r="I84" s="545"/>
      <c r="J84" s="545"/>
    </row>
    <row r="85" spans="3:10" ht="12" customHeight="1">
      <c r="C85" s="545"/>
      <c r="F85" s="545"/>
      <c r="G85" s="545"/>
      <c r="H85" s="545"/>
      <c r="I85" s="545"/>
      <c r="J85" s="545"/>
    </row>
    <row r="86" spans="3:10" ht="12" customHeight="1">
      <c r="C86" s="545"/>
      <c r="F86" s="545"/>
      <c r="G86" s="545"/>
      <c r="H86" s="545"/>
      <c r="I86" s="545"/>
      <c r="J86" s="545"/>
    </row>
    <row r="87" spans="3:10" ht="12" customHeight="1">
      <c r="C87" s="545"/>
      <c r="F87" s="545"/>
      <c r="G87" s="545"/>
      <c r="H87" s="545"/>
      <c r="I87" s="545"/>
      <c r="J87" s="545"/>
    </row>
    <row r="88" spans="3:10" ht="12" customHeight="1">
      <c r="C88" s="545"/>
      <c r="F88" s="545"/>
      <c r="G88" s="545"/>
      <c r="H88" s="545"/>
      <c r="I88" s="545"/>
      <c r="J88" s="545"/>
    </row>
    <row r="89" spans="3:10" ht="12" customHeight="1">
      <c r="F89" s="545"/>
      <c r="G89" s="545"/>
      <c r="H89" s="545"/>
      <c r="I89" s="545"/>
      <c r="J89" s="545"/>
    </row>
    <row r="90" spans="3:10" ht="12" customHeight="1">
      <c r="C90" s="545"/>
    </row>
    <row r="91" spans="3:10" ht="12" customHeight="1">
      <c r="C91" s="545"/>
      <c r="F91" s="545"/>
      <c r="G91" s="545"/>
      <c r="H91" s="545"/>
      <c r="I91" s="545"/>
      <c r="J91" s="545"/>
    </row>
    <row r="92" spans="3:10" ht="12" customHeight="1">
      <c r="C92" s="545"/>
      <c r="F92" s="545"/>
      <c r="G92" s="545"/>
      <c r="H92" s="545"/>
      <c r="I92" s="545"/>
      <c r="J92" s="545"/>
    </row>
    <row r="93" spans="3:10" ht="12" customHeight="1">
      <c r="C93" s="545"/>
      <c r="F93" s="545"/>
      <c r="G93" s="545"/>
      <c r="H93" s="545"/>
      <c r="I93" s="545"/>
      <c r="J93" s="545"/>
    </row>
    <row r="94" spans="3:10" ht="12" customHeight="1">
      <c r="C94" s="545"/>
      <c r="F94" s="545"/>
      <c r="G94" s="545"/>
      <c r="H94" s="545"/>
      <c r="I94" s="545"/>
      <c r="J94" s="545"/>
    </row>
    <row r="95" spans="3:10" ht="12" customHeight="1">
      <c r="C95" s="545"/>
      <c r="F95" s="545"/>
      <c r="G95" s="545"/>
      <c r="H95" s="545"/>
      <c r="I95" s="545"/>
      <c r="J95" s="545"/>
    </row>
    <row r="96" spans="3:10" ht="12" customHeight="1">
      <c r="C96" s="545"/>
      <c r="F96" s="545"/>
      <c r="G96" s="545"/>
      <c r="H96" s="545"/>
      <c r="I96" s="545"/>
      <c r="J96" s="545"/>
    </row>
    <row r="97" spans="3:10" ht="12" customHeight="1">
      <c r="C97" s="545"/>
      <c r="F97" s="545"/>
      <c r="G97" s="545"/>
      <c r="H97" s="545"/>
      <c r="I97" s="545"/>
      <c r="J97" s="545"/>
    </row>
    <row r="98" spans="3:10" ht="12" customHeight="1">
      <c r="C98" s="545"/>
      <c r="F98" s="545"/>
      <c r="G98" s="545"/>
      <c r="H98" s="545"/>
      <c r="I98" s="545"/>
      <c r="J98" s="545"/>
    </row>
    <row r="99" spans="3:10" ht="12" customHeight="1">
      <c r="F99" s="545"/>
      <c r="G99" s="545"/>
      <c r="H99" s="545"/>
      <c r="I99" s="545"/>
      <c r="J99" s="545"/>
    </row>
    <row r="101" spans="3:10" ht="12" customHeight="1">
      <c r="C101" s="545"/>
    </row>
    <row r="102" spans="3:10" ht="12" customHeight="1">
      <c r="C102" s="545"/>
      <c r="F102" s="545"/>
      <c r="G102" s="545"/>
      <c r="H102" s="545"/>
      <c r="I102" s="545"/>
      <c r="J102" s="545"/>
    </row>
    <row r="103" spans="3:10" ht="12" customHeight="1">
      <c r="C103" s="545"/>
      <c r="F103" s="545"/>
      <c r="G103" s="545"/>
      <c r="H103" s="545"/>
      <c r="I103" s="545"/>
      <c r="J103" s="545"/>
    </row>
    <row r="104" spans="3:10" ht="12" customHeight="1">
      <c r="F104" s="545"/>
      <c r="G104" s="545"/>
      <c r="H104" s="545"/>
      <c r="I104" s="545"/>
      <c r="J104" s="545"/>
    </row>
    <row r="105" spans="3:10" ht="12" customHeight="1">
      <c r="C105" s="545"/>
    </row>
    <row r="106" spans="3:10" ht="12" customHeight="1">
      <c r="F106" s="545"/>
      <c r="G106" s="545"/>
      <c r="H106" s="545"/>
      <c r="I106" s="545"/>
      <c r="J106" s="545"/>
    </row>
  </sheetData>
  <mergeCells count="4">
    <mergeCell ref="C2:E2"/>
    <mergeCell ref="G2:I2"/>
    <mergeCell ref="C32:E32"/>
    <mergeCell ref="G32:I32"/>
  </mergeCells>
  <pageMargins left="0.75" right="0.75" top="1" bottom="1" header="0.5" footer="0.5"/>
  <pageSetup paperSize="9" scale="49" orientation="portrait" r:id="rId1"/>
  <headerFooter>
    <oddFooter>&amp;C_x000D_&amp;1#&amp;"Calibri"&amp;10&amp;K000000 Restricted - Internal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44"/>
  <sheetViews>
    <sheetView showGridLines="0" showRuler="0" workbookViewId="0"/>
  </sheetViews>
  <sheetFormatPr defaultColWidth="13.1796875" defaultRowHeight="12.5"/>
  <cols>
    <col min="1" max="1" width="9.453125" customWidth="1"/>
    <col min="2" max="2" width="65" customWidth="1"/>
    <col min="3" max="4" width="14.81640625" customWidth="1"/>
  </cols>
  <sheetData>
    <row r="1" spans="1:4">
      <c r="A1" s="53"/>
      <c r="B1" s="53"/>
      <c r="C1" s="53"/>
    </row>
    <row r="2" spans="1:4" ht="15.5">
      <c r="A2" s="53"/>
      <c r="B2" s="235" t="s">
        <v>402</v>
      </c>
      <c r="C2" s="53"/>
    </row>
    <row r="3" spans="1:4">
      <c r="A3" s="53"/>
      <c r="B3" s="165"/>
      <c r="C3" s="234"/>
    </row>
    <row r="4" spans="1:4">
      <c r="A4" s="53"/>
      <c r="B4" s="165"/>
      <c r="C4" s="489" t="s">
        <v>24</v>
      </c>
      <c r="D4" s="489" t="s">
        <v>25</v>
      </c>
    </row>
    <row r="5" spans="1:4">
      <c r="A5" s="53"/>
      <c r="B5" s="359"/>
      <c r="C5" s="380" t="s">
        <v>6</v>
      </c>
      <c r="D5" s="380" t="s">
        <v>6</v>
      </c>
    </row>
    <row r="6" spans="1:4">
      <c r="B6" s="321" t="s">
        <v>403</v>
      </c>
      <c r="C6" s="266">
        <v>38326</v>
      </c>
      <c r="D6" s="265">
        <v>35075</v>
      </c>
    </row>
    <row r="7" spans="1:4">
      <c r="B7" s="267" t="s">
        <v>404</v>
      </c>
      <c r="C7" s="269">
        <v>-25390</v>
      </c>
      <c r="D7" s="268">
        <v>-22366</v>
      </c>
    </row>
    <row r="8" spans="1:4">
      <c r="B8" s="264" t="s">
        <v>22</v>
      </c>
      <c r="C8" s="271">
        <v>12936</v>
      </c>
      <c r="D8" s="270">
        <v>12709</v>
      </c>
    </row>
    <row r="9" spans="1:4">
      <c r="B9" s="44" t="s">
        <v>405</v>
      </c>
      <c r="C9" s="117">
        <v>10847</v>
      </c>
      <c r="D9" s="227">
        <v>10121</v>
      </c>
    </row>
    <row r="10" spans="1:4">
      <c r="B10" s="267" t="s">
        <v>406</v>
      </c>
      <c r="C10" s="269">
        <v>-3600</v>
      </c>
      <c r="D10" s="268">
        <v>-3592</v>
      </c>
    </row>
    <row r="11" spans="1:4">
      <c r="B11" s="264" t="s">
        <v>407</v>
      </c>
      <c r="C11" s="271">
        <v>7247</v>
      </c>
      <c r="D11" s="270">
        <v>6529</v>
      </c>
    </row>
    <row r="12" spans="1:4">
      <c r="B12" s="44" t="s">
        <v>408</v>
      </c>
      <c r="C12" s="117">
        <v>5768</v>
      </c>
      <c r="D12" s="227">
        <v>5945</v>
      </c>
    </row>
    <row r="13" spans="1:4">
      <c r="B13" s="44" t="s">
        <v>409</v>
      </c>
      <c r="C13" s="117">
        <v>216</v>
      </c>
      <c r="D13" s="227">
        <v>61</v>
      </c>
    </row>
    <row r="14" spans="1:4">
      <c r="B14" s="44" t="s">
        <v>410</v>
      </c>
      <c r="C14" s="117">
        <v>556</v>
      </c>
      <c r="D14" s="227">
        <v>0</v>
      </c>
    </row>
    <row r="15" spans="1:4">
      <c r="B15" s="267" t="s">
        <v>411</v>
      </c>
      <c r="C15" s="269">
        <v>65</v>
      </c>
      <c r="D15" s="268">
        <v>134</v>
      </c>
    </row>
    <row r="16" spans="1:4">
      <c r="B16" s="264" t="s">
        <v>412</v>
      </c>
      <c r="C16" s="271">
        <v>26788</v>
      </c>
      <c r="D16" s="270">
        <v>25378</v>
      </c>
    </row>
    <row r="17" spans="2:4">
      <c r="B17" s="128"/>
      <c r="C17" s="490"/>
      <c r="D17" s="173"/>
    </row>
    <row r="18" spans="2:4">
      <c r="B18" s="44" t="s">
        <v>413</v>
      </c>
      <c r="C18" s="117">
        <v>-9876</v>
      </c>
      <c r="D18" s="227">
        <v>-10017</v>
      </c>
    </row>
    <row r="19" spans="2:4">
      <c r="B19" s="44" t="s">
        <v>414</v>
      </c>
      <c r="C19" s="117">
        <v>-6319</v>
      </c>
      <c r="D19" s="227">
        <v>-6697</v>
      </c>
    </row>
    <row r="20" spans="2:4">
      <c r="B20" s="44" t="s">
        <v>415</v>
      </c>
      <c r="C20" s="117">
        <v>-320</v>
      </c>
      <c r="D20" s="227">
        <v>-180</v>
      </c>
    </row>
    <row r="21" spans="2:4">
      <c r="B21" s="267" t="s">
        <v>416</v>
      </c>
      <c r="C21" s="269">
        <v>-220</v>
      </c>
      <c r="D21" s="268">
        <v>-37</v>
      </c>
    </row>
    <row r="22" spans="2:4">
      <c r="B22" s="264" t="s">
        <v>417</v>
      </c>
      <c r="C22" s="271">
        <v>-16735</v>
      </c>
      <c r="D22" s="270">
        <v>-16931</v>
      </c>
    </row>
    <row r="23" spans="2:4">
      <c r="B23" s="128"/>
      <c r="C23" s="490"/>
      <c r="D23" s="173"/>
    </row>
    <row r="24" spans="2:4">
      <c r="B24" s="267" t="s">
        <v>418</v>
      </c>
      <c r="C24" s="269">
        <v>37</v>
      </c>
      <c r="D24" s="268">
        <v>-9</v>
      </c>
    </row>
    <row r="25" spans="2:4">
      <c r="B25" s="264" t="s">
        <v>419</v>
      </c>
      <c r="C25" s="271">
        <v>10090</v>
      </c>
      <c r="D25" s="270">
        <v>8438</v>
      </c>
    </row>
    <row r="26" spans="2:4">
      <c r="B26" s="267" t="s">
        <v>420</v>
      </c>
      <c r="C26" s="269">
        <v>-1982</v>
      </c>
      <c r="D26" s="268">
        <v>-1881</v>
      </c>
    </row>
    <row r="27" spans="2:4">
      <c r="B27" s="264" t="s">
        <v>421</v>
      </c>
      <c r="C27" s="271">
        <v>8108</v>
      </c>
      <c r="D27" s="270">
        <v>6557</v>
      </c>
    </row>
    <row r="28" spans="2:4">
      <c r="B28" s="267" t="s">
        <v>422</v>
      </c>
      <c r="C28" s="269">
        <v>-1752</v>
      </c>
      <c r="D28" s="268">
        <v>-1234</v>
      </c>
    </row>
    <row r="29" spans="2:4">
      <c r="B29" s="264" t="s">
        <v>423</v>
      </c>
      <c r="C29" s="271">
        <v>6356</v>
      </c>
      <c r="D29" s="270">
        <v>5323</v>
      </c>
    </row>
    <row r="30" spans="2:4">
      <c r="B30" s="128"/>
      <c r="C30" s="173"/>
      <c r="D30" s="173"/>
    </row>
    <row r="31" spans="2:4">
      <c r="B31" s="128" t="s">
        <v>424</v>
      </c>
      <c r="C31" s="173"/>
      <c r="D31" s="173"/>
    </row>
    <row r="32" spans="2:4">
      <c r="B32" s="44" t="s">
        <v>425</v>
      </c>
      <c r="C32" s="117">
        <v>5316</v>
      </c>
      <c r="D32" s="227">
        <v>4274</v>
      </c>
    </row>
    <row r="33" spans="2:4">
      <c r="B33" s="267" t="s">
        <v>426</v>
      </c>
      <c r="C33" s="269">
        <v>991</v>
      </c>
      <c r="D33" s="268">
        <v>985</v>
      </c>
    </row>
    <row r="34" spans="2:4">
      <c r="B34" s="264" t="s">
        <v>427</v>
      </c>
      <c r="C34" s="271">
        <v>6307</v>
      </c>
      <c r="D34" s="270">
        <v>5259</v>
      </c>
    </row>
    <row r="35" spans="2:4">
      <c r="B35" s="267" t="s">
        <v>428</v>
      </c>
      <c r="C35" s="269">
        <v>49</v>
      </c>
      <c r="D35" s="268">
        <v>64</v>
      </c>
    </row>
    <row r="36" spans="2:4">
      <c r="B36" s="264" t="s">
        <v>423</v>
      </c>
      <c r="C36" s="271">
        <v>6356</v>
      </c>
      <c r="D36" s="270">
        <v>5323</v>
      </c>
    </row>
    <row r="37" spans="2:4">
      <c r="B37" s="44"/>
      <c r="C37" s="169"/>
      <c r="D37" s="169"/>
    </row>
    <row r="38" spans="2:4">
      <c r="B38" s="262" t="s">
        <v>429</v>
      </c>
      <c r="C38" s="272"/>
      <c r="D38" s="272"/>
    </row>
    <row r="39" spans="2:4">
      <c r="B39" s="321" t="s">
        <v>430</v>
      </c>
      <c r="C39" s="491">
        <v>36</v>
      </c>
      <c r="D39" s="492" t="s">
        <v>431</v>
      </c>
    </row>
    <row r="40" spans="2:4">
      <c r="B40" s="44" t="s">
        <v>432</v>
      </c>
      <c r="C40" s="493">
        <v>34.799999999999997</v>
      </c>
      <c r="D40" s="2" t="s">
        <v>433</v>
      </c>
    </row>
    <row r="41" spans="2:4" ht="13">
      <c r="C41" s="1"/>
      <c r="D41" s="1"/>
    </row>
    <row r="42" spans="2:4" ht="13">
      <c r="C42" s="1"/>
      <c r="D42" s="1"/>
    </row>
    <row r="43" spans="2:4" ht="13">
      <c r="C43" s="1"/>
      <c r="D43" s="1"/>
    </row>
    <row r="44" spans="2:4" ht="13">
      <c r="C44" s="1"/>
      <c r="D44" s="1"/>
    </row>
  </sheetData>
  <pageMargins left="0.75" right="0.75" top="1" bottom="1" header="0.5" footer="0.5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D50"/>
  <sheetViews>
    <sheetView showGridLines="0" showRuler="0" workbookViewId="0"/>
  </sheetViews>
  <sheetFormatPr defaultColWidth="13.1796875" defaultRowHeight="12.5"/>
  <cols>
    <col min="2" max="2" width="65.1796875" customWidth="1"/>
  </cols>
  <sheetData>
    <row r="1" spans="2:4" ht="15" customHeight="1"/>
    <row r="2" spans="2:4" ht="34.15" customHeight="1">
      <c r="B2" s="1444" t="s">
        <v>434</v>
      </c>
      <c r="C2" s="1444"/>
      <c r="D2" s="1444"/>
    </row>
    <row r="3" spans="2:4" ht="15" customHeight="1">
      <c r="B3" s="54"/>
      <c r="C3" s="54"/>
      <c r="D3" s="274"/>
    </row>
    <row r="4" spans="2:4" ht="24.25" customHeight="1">
      <c r="B4" s="54"/>
      <c r="C4" s="489" t="s">
        <v>24</v>
      </c>
      <c r="D4" s="489" t="s">
        <v>25</v>
      </c>
    </row>
    <row r="5" spans="2:4" ht="13.4" customHeight="1">
      <c r="B5" s="414"/>
      <c r="C5" s="407" t="s">
        <v>6</v>
      </c>
      <c r="D5" s="407" t="s">
        <v>6</v>
      </c>
    </row>
    <row r="6" spans="2:4" ht="13.4" customHeight="1">
      <c r="B6" s="264" t="s">
        <v>423</v>
      </c>
      <c r="C6" s="494">
        <v>6356</v>
      </c>
      <c r="D6" s="270">
        <v>5323</v>
      </c>
    </row>
    <row r="7" spans="2:4" ht="13.4" customHeight="1">
      <c r="B7" s="282"/>
      <c r="C7" s="46"/>
      <c r="D7" s="46"/>
    </row>
    <row r="8" spans="2:4" ht="13.4" customHeight="1">
      <c r="B8" s="463" t="s">
        <v>435</v>
      </c>
      <c r="C8" s="495"/>
      <c r="D8" s="495"/>
    </row>
    <row r="9" spans="2:4" ht="13.4" customHeight="1">
      <c r="B9" s="321" t="s">
        <v>364</v>
      </c>
      <c r="C9" s="496">
        <v>-46</v>
      </c>
      <c r="D9" s="265">
        <v>-1101</v>
      </c>
    </row>
    <row r="10" spans="2:4" ht="13.4" customHeight="1">
      <c r="B10" s="44" t="s">
        <v>363</v>
      </c>
      <c r="C10" s="27">
        <v>-507</v>
      </c>
      <c r="D10" s="227">
        <v>197</v>
      </c>
    </row>
    <row r="11" spans="2:4" ht="13.4" customHeight="1">
      <c r="B11" s="267" t="s">
        <v>436</v>
      </c>
      <c r="C11" s="284">
        <v>777</v>
      </c>
      <c r="D11" s="268">
        <v>3528</v>
      </c>
    </row>
    <row r="12" spans="2:4" ht="13.4" customHeight="1">
      <c r="B12" s="497" t="s">
        <v>437</v>
      </c>
      <c r="C12" s="457">
        <v>224</v>
      </c>
      <c r="D12" s="366">
        <v>2624</v>
      </c>
    </row>
    <row r="13" spans="2:4" ht="13.4" customHeight="1">
      <c r="B13" s="282"/>
      <c r="C13" s="46"/>
      <c r="D13" s="46"/>
    </row>
    <row r="14" spans="2:4" ht="13.4" customHeight="1">
      <c r="B14" s="463" t="s">
        <v>438</v>
      </c>
      <c r="C14" s="495"/>
      <c r="D14" s="495"/>
    </row>
    <row r="15" spans="2:4" ht="13.4" customHeight="1">
      <c r="B15" s="321" t="s">
        <v>439</v>
      </c>
      <c r="C15" s="496">
        <v>-303</v>
      </c>
      <c r="D15" s="265">
        <v>-855</v>
      </c>
    </row>
    <row r="16" spans="2:4" ht="13.4" customHeight="1">
      <c r="B16" s="44" t="s">
        <v>363</v>
      </c>
      <c r="C16" s="27">
        <v>0</v>
      </c>
      <c r="D16" s="227">
        <v>-3</v>
      </c>
    </row>
    <row r="17" spans="2:4" ht="13.4" customHeight="1">
      <c r="B17" s="267" t="s">
        <v>440</v>
      </c>
      <c r="C17" s="284">
        <v>-822</v>
      </c>
      <c r="D17" s="268">
        <v>-710</v>
      </c>
    </row>
    <row r="18" spans="2:4" ht="13.4" customHeight="1">
      <c r="B18" s="497" t="s">
        <v>441</v>
      </c>
      <c r="C18" s="457">
        <v>-1125</v>
      </c>
      <c r="D18" s="366">
        <v>-1568</v>
      </c>
    </row>
    <row r="19" spans="2:4" ht="13.4" customHeight="1">
      <c r="B19" s="502"/>
      <c r="C19" s="498"/>
      <c r="D19" s="498"/>
    </row>
    <row r="20" spans="2:4" ht="13.4" customHeight="1">
      <c r="B20" s="499" t="s">
        <v>442</v>
      </c>
      <c r="C20" s="500">
        <v>-901</v>
      </c>
      <c r="D20" s="501">
        <v>1056</v>
      </c>
    </row>
    <row r="21" spans="2:4" ht="13.4" customHeight="1">
      <c r="B21" s="502"/>
      <c r="C21" s="498"/>
      <c r="D21" s="498"/>
    </row>
    <row r="22" spans="2:4" ht="13.4" customHeight="1">
      <c r="B22" s="499" t="s">
        <v>443</v>
      </c>
      <c r="C22" s="500">
        <v>5455</v>
      </c>
      <c r="D22" s="501">
        <v>6379</v>
      </c>
    </row>
    <row r="23" spans="2:4" ht="13.4" customHeight="1">
      <c r="B23" s="282"/>
      <c r="C23" s="46"/>
      <c r="D23" s="46"/>
    </row>
    <row r="24" spans="2:4" ht="13.4" customHeight="1">
      <c r="B24" s="262" t="s">
        <v>424</v>
      </c>
      <c r="C24" s="495"/>
      <c r="D24" s="495"/>
    </row>
    <row r="25" spans="2:4" ht="13.4" customHeight="1">
      <c r="B25" s="321" t="s">
        <v>427</v>
      </c>
      <c r="C25" s="496">
        <v>5406</v>
      </c>
      <c r="D25" s="265">
        <v>6315</v>
      </c>
    </row>
    <row r="26" spans="2:4" ht="13.4" customHeight="1">
      <c r="B26" s="267" t="s">
        <v>428</v>
      </c>
      <c r="C26" s="284">
        <v>49</v>
      </c>
      <c r="D26" s="268">
        <v>64</v>
      </c>
    </row>
    <row r="27" spans="2:4" ht="13.4" customHeight="1">
      <c r="B27" s="264" t="s">
        <v>443</v>
      </c>
      <c r="C27" s="457">
        <v>5455</v>
      </c>
      <c r="D27" s="366">
        <v>6379</v>
      </c>
    </row>
    <row r="28" spans="2:4" ht="15" customHeight="1"/>
    <row r="29" spans="2:4" ht="15" customHeight="1"/>
    <row r="30" spans="2:4" ht="15" customHeight="1"/>
    <row r="31" spans="2:4" ht="15" customHeight="1"/>
    <row r="32" spans="2: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mergeCells count="1">
    <mergeCell ref="B2:D2"/>
  </mergeCells>
  <pageMargins left="0.75" right="0.75" top="1" bottom="1" header="0.5" footer="0.5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D53"/>
  <sheetViews>
    <sheetView showGridLines="0" showRuler="0" workbookViewId="0"/>
  </sheetViews>
  <sheetFormatPr defaultColWidth="13.1796875" defaultRowHeight="12.5"/>
  <cols>
    <col min="1" max="1" width="9.453125" customWidth="1"/>
    <col min="2" max="2" width="80.54296875" customWidth="1"/>
  </cols>
  <sheetData>
    <row r="1" spans="1:4">
      <c r="A1" s="53"/>
      <c r="B1" s="53"/>
      <c r="C1" s="53"/>
      <c r="D1" s="53"/>
    </row>
    <row r="2" spans="1:4" ht="15.5">
      <c r="A2" s="53"/>
      <c r="B2" s="1425" t="s">
        <v>444</v>
      </c>
      <c r="C2" s="1425"/>
      <c r="D2" s="506"/>
    </row>
    <row r="3" spans="1:4" ht="13">
      <c r="A3" s="53"/>
      <c r="B3" s="507"/>
      <c r="C3" s="10" t="s">
        <v>80</v>
      </c>
      <c r="D3" s="10" t="s">
        <v>94</v>
      </c>
    </row>
    <row r="4" spans="1:4" ht="13">
      <c r="A4" s="53"/>
      <c r="B4" s="503" t="s">
        <v>282</v>
      </c>
      <c r="C4" s="272" t="s">
        <v>6</v>
      </c>
      <c r="D4" s="272" t="s">
        <v>6</v>
      </c>
    </row>
    <row r="5" spans="1:4">
      <c r="A5" s="53"/>
      <c r="B5" s="321" t="s">
        <v>445</v>
      </c>
      <c r="C5" s="266">
        <v>210184</v>
      </c>
      <c r="D5" s="265">
        <v>224634</v>
      </c>
    </row>
    <row r="6" spans="1:4">
      <c r="A6" s="53"/>
      <c r="B6" s="44" t="s">
        <v>446</v>
      </c>
      <c r="C6" s="117">
        <v>119843</v>
      </c>
      <c r="D6" s="504">
        <v>108889</v>
      </c>
    </row>
    <row r="7" spans="1:4">
      <c r="A7" s="53"/>
      <c r="B7" s="44" t="s">
        <v>88</v>
      </c>
      <c r="C7" s="117">
        <v>68210</v>
      </c>
      <c r="D7" s="504">
        <v>56749</v>
      </c>
    </row>
    <row r="8" spans="1:4">
      <c r="A8" s="53"/>
      <c r="B8" s="44" t="s">
        <v>447</v>
      </c>
      <c r="C8" s="117">
        <v>8327</v>
      </c>
      <c r="D8" s="504">
        <v>9459</v>
      </c>
    </row>
    <row r="9" spans="1:4">
      <c r="A9" s="53"/>
      <c r="B9" s="44" t="s">
        <v>448</v>
      </c>
      <c r="C9" s="117">
        <v>337946</v>
      </c>
      <c r="D9" s="504">
        <v>333288</v>
      </c>
    </row>
    <row r="10" spans="1:4">
      <c r="A10" s="53"/>
      <c r="B10" s="44" t="s">
        <v>449</v>
      </c>
      <c r="C10" s="117">
        <v>4734</v>
      </c>
      <c r="D10" s="504">
        <v>2594</v>
      </c>
    </row>
    <row r="11" spans="1:4">
      <c r="A11" s="53"/>
      <c r="B11" s="44" t="s">
        <v>450</v>
      </c>
      <c r="C11" s="117">
        <v>166453</v>
      </c>
      <c r="D11" s="504">
        <v>174605</v>
      </c>
    </row>
    <row r="12" spans="1:4">
      <c r="A12" s="53"/>
      <c r="B12" s="44" t="s">
        <v>451</v>
      </c>
      <c r="C12" s="117">
        <v>193734</v>
      </c>
      <c r="D12" s="504">
        <v>206651</v>
      </c>
    </row>
    <row r="13" spans="1:4">
      <c r="A13" s="53"/>
      <c r="B13" s="44" t="s">
        <v>289</v>
      </c>
      <c r="C13" s="117">
        <v>293530</v>
      </c>
      <c r="D13" s="504">
        <v>256836</v>
      </c>
    </row>
    <row r="14" spans="1:4">
      <c r="A14" s="53"/>
      <c r="B14" s="44" t="s">
        <v>452</v>
      </c>
      <c r="C14" s="117">
        <v>78059</v>
      </c>
      <c r="D14" s="504">
        <v>71836</v>
      </c>
    </row>
    <row r="15" spans="1:4">
      <c r="A15" s="53"/>
      <c r="B15" s="44" t="s">
        <v>453</v>
      </c>
      <c r="C15" s="117">
        <v>891</v>
      </c>
      <c r="D15" s="504">
        <v>879</v>
      </c>
    </row>
    <row r="16" spans="1:4">
      <c r="A16" s="53"/>
      <c r="B16" s="44" t="s">
        <v>335</v>
      </c>
      <c r="C16" s="117">
        <v>8275</v>
      </c>
      <c r="D16" s="504">
        <v>7794</v>
      </c>
    </row>
    <row r="17" spans="1:4">
      <c r="A17" s="53"/>
      <c r="B17" s="44" t="s">
        <v>454</v>
      </c>
      <c r="C17" s="117">
        <v>3604</v>
      </c>
      <c r="D17" s="504">
        <v>3417</v>
      </c>
    </row>
    <row r="18" spans="1:4">
      <c r="A18" s="53"/>
      <c r="B18" s="44" t="s">
        <v>455</v>
      </c>
      <c r="C18" s="117">
        <v>155</v>
      </c>
      <c r="D18" s="504">
        <v>121</v>
      </c>
    </row>
    <row r="19" spans="1:4">
      <c r="A19" s="53"/>
      <c r="B19" s="44" t="s">
        <v>456</v>
      </c>
      <c r="C19" s="117">
        <v>6321</v>
      </c>
      <c r="D19" s="504">
        <v>5960</v>
      </c>
    </row>
    <row r="20" spans="1:4">
      <c r="A20" s="53"/>
      <c r="B20" s="44" t="s">
        <v>457</v>
      </c>
      <c r="C20" s="117">
        <v>3263</v>
      </c>
      <c r="D20" s="504">
        <v>3667</v>
      </c>
    </row>
    <row r="21" spans="1:4">
      <c r="A21" s="53"/>
      <c r="B21" s="44" t="s">
        <v>458</v>
      </c>
      <c r="C21" s="117">
        <v>9854</v>
      </c>
      <c r="D21" s="504">
        <v>3916</v>
      </c>
    </row>
    <row r="22" spans="1:4">
      <c r="A22" s="53"/>
      <c r="B22" s="267" t="s">
        <v>290</v>
      </c>
      <c r="C22" s="269">
        <v>4819</v>
      </c>
      <c r="D22" s="505">
        <v>6192</v>
      </c>
    </row>
    <row r="23" spans="1:4">
      <c r="A23" s="53"/>
      <c r="B23" s="264" t="s">
        <v>293</v>
      </c>
      <c r="C23" s="271">
        <v>1518202</v>
      </c>
      <c r="D23" s="270">
        <v>1477487</v>
      </c>
    </row>
    <row r="24" spans="1:4" ht="13">
      <c r="A24" s="53"/>
      <c r="B24" s="128"/>
      <c r="C24" s="1"/>
    </row>
    <row r="25" spans="1:4" ht="13">
      <c r="A25" s="53"/>
      <c r="B25" s="503" t="s">
        <v>459</v>
      </c>
      <c r="C25" s="463"/>
      <c r="D25" s="495"/>
    </row>
    <row r="26" spans="1:4">
      <c r="A26" s="53"/>
      <c r="B26" s="321" t="s">
        <v>460</v>
      </c>
      <c r="C26" s="266">
        <v>13203</v>
      </c>
      <c r="D26" s="265">
        <v>14472</v>
      </c>
    </row>
    <row r="27" spans="1:4">
      <c r="A27" s="53"/>
      <c r="B27" s="44" t="s">
        <v>461</v>
      </c>
      <c r="C27" s="117">
        <v>547460</v>
      </c>
      <c r="D27" s="504">
        <v>524317</v>
      </c>
    </row>
    <row r="28" spans="1:4">
      <c r="A28" s="53"/>
      <c r="B28" s="44" t="s">
        <v>446</v>
      </c>
      <c r="C28" s="117">
        <v>106229</v>
      </c>
      <c r="D28" s="504">
        <v>94084</v>
      </c>
    </row>
    <row r="29" spans="1:4">
      <c r="A29" s="53"/>
      <c r="B29" s="44" t="s">
        <v>462</v>
      </c>
      <c r="C29" s="117">
        <v>39415</v>
      </c>
      <c r="D29" s="504">
        <v>41601</v>
      </c>
    </row>
    <row r="30" spans="1:4">
      <c r="B30" s="44" t="s">
        <v>463</v>
      </c>
      <c r="C30" s="117">
        <v>92402</v>
      </c>
      <c r="D30" s="504">
        <v>96825</v>
      </c>
    </row>
    <row r="31" spans="1:4">
      <c r="B31" s="44" t="s">
        <v>312</v>
      </c>
      <c r="C31" s="117">
        <v>11921</v>
      </c>
      <c r="D31" s="504">
        <v>10494</v>
      </c>
    </row>
    <row r="32" spans="1:4">
      <c r="B32" s="44" t="s">
        <v>464</v>
      </c>
      <c r="C32" s="117">
        <v>56908</v>
      </c>
      <c r="D32" s="504">
        <v>58669</v>
      </c>
    </row>
    <row r="33" spans="2:4">
      <c r="B33" s="44" t="s">
        <v>465</v>
      </c>
      <c r="C33" s="117">
        <v>282224</v>
      </c>
      <c r="D33" s="504">
        <v>297539</v>
      </c>
    </row>
    <row r="34" spans="2:4">
      <c r="B34" s="44" t="s">
        <v>289</v>
      </c>
      <c r="C34" s="117">
        <v>279415</v>
      </c>
      <c r="D34" s="504">
        <v>250044</v>
      </c>
    </row>
    <row r="35" spans="2:4">
      <c r="B35" s="44" t="s">
        <v>466</v>
      </c>
      <c r="C35" s="117">
        <v>566</v>
      </c>
      <c r="D35" s="504">
        <v>529</v>
      </c>
    </row>
    <row r="36" spans="2:4">
      <c r="B36" s="44" t="s">
        <v>467</v>
      </c>
      <c r="C36" s="117">
        <v>18</v>
      </c>
      <c r="D36" s="504">
        <v>22</v>
      </c>
    </row>
    <row r="37" spans="2:4">
      <c r="B37" s="44" t="s">
        <v>468</v>
      </c>
      <c r="C37" s="117">
        <v>240</v>
      </c>
      <c r="D37" s="504">
        <v>266</v>
      </c>
    </row>
    <row r="38" spans="2:4">
      <c r="B38" s="44" t="s">
        <v>469</v>
      </c>
      <c r="C38" s="117">
        <v>1383</v>
      </c>
      <c r="D38" s="504">
        <v>1584</v>
      </c>
    </row>
    <row r="39" spans="2:4">
      <c r="B39" s="44" t="s">
        <v>470</v>
      </c>
      <c r="C39" s="117">
        <v>3726</v>
      </c>
      <c r="D39" s="504">
        <v>3164</v>
      </c>
    </row>
    <row r="40" spans="2:4">
      <c r="B40" s="267" t="s">
        <v>291</v>
      </c>
      <c r="C40" s="269">
        <v>10611</v>
      </c>
      <c r="D40" s="505">
        <v>12013</v>
      </c>
    </row>
    <row r="41" spans="2:4">
      <c r="B41" s="264" t="s">
        <v>471</v>
      </c>
      <c r="C41" s="271">
        <v>1445721</v>
      </c>
      <c r="D41" s="270">
        <v>1405623</v>
      </c>
    </row>
    <row r="42" spans="2:4">
      <c r="B42" s="44"/>
      <c r="C42" s="375"/>
      <c r="D42" s="282"/>
    </row>
    <row r="43" spans="2:4" ht="13">
      <c r="B43" s="503" t="s">
        <v>292</v>
      </c>
      <c r="C43" s="463"/>
      <c r="D43" s="283"/>
    </row>
    <row r="44" spans="2:4">
      <c r="B44" s="321" t="s">
        <v>472</v>
      </c>
      <c r="C44" s="266">
        <v>4186</v>
      </c>
      <c r="D44" s="265">
        <v>4288</v>
      </c>
    </row>
    <row r="45" spans="2:4">
      <c r="B45" s="44" t="s">
        <v>365</v>
      </c>
      <c r="C45" s="117">
        <v>-468</v>
      </c>
      <c r="D45" s="504">
        <v>-77</v>
      </c>
    </row>
    <row r="46" spans="2:4">
      <c r="B46" s="267" t="s">
        <v>473</v>
      </c>
      <c r="C46" s="269">
        <v>56028</v>
      </c>
      <c r="D46" s="505">
        <v>53734</v>
      </c>
    </row>
    <row r="47" spans="2:4">
      <c r="B47" s="264" t="s">
        <v>474</v>
      </c>
      <c r="C47" s="271">
        <v>59746</v>
      </c>
      <c r="D47" s="270">
        <v>57945</v>
      </c>
    </row>
    <row r="48" spans="2:4">
      <c r="B48" s="267" t="s">
        <v>475</v>
      </c>
      <c r="C48" s="269">
        <v>12075</v>
      </c>
      <c r="D48" s="505">
        <v>13259</v>
      </c>
    </row>
    <row r="49" spans="2:4">
      <c r="B49" s="264" t="s">
        <v>476</v>
      </c>
      <c r="C49" s="271">
        <v>71821</v>
      </c>
      <c r="D49" s="270">
        <v>71204</v>
      </c>
    </row>
    <row r="50" spans="2:4">
      <c r="B50" s="267" t="s">
        <v>428</v>
      </c>
      <c r="C50" s="269">
        <v>660</v>
      </c>
      <c r="D50" s="505">
        <v>660</v>
      </c>
    </row>
    <row r="51" spans="2:4">
      <c r="B51" s="264" t="s">
        <v>477</v>
      </c>
      <c r="C51" s="271">
        <v>72481</v>
      </c>
      <c r="D51" s="270">
        <v>71864</v>
      </c>
    </row>
    <row r="52" spans="2:4">
      <c r="B52" s="262"/>
      <c r="C52" s="463"/>
      <c r="D52" s="463"/>
    </row>
    <row r="53" spans="2:4">
      <c r="B53" s="264" t="s">
        <v>294</v>
      </c>
      <c r="C53" s="271">
        <v>1518202</v>
      </c>
      <c r="D53" s="270">
        <v>1477487</v>
      </c>
    </row>
  </sheetData>
  <mergeCells count="1">
    <mergeCell ref="B2:C2"/>
  </mergeCells>
  <pageMargins left="0.75" right="0.75" top="1" bottom="1" header="0.5" footer="0.5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43"/>
  <sheetViews>
    <sheetView showGridLines="0" showRuler="0" zoomScale="90" zoomScaleNormal="90" workbookViewId="0"/>
  </sheetViews>
  <sheetFormatPr defaultColWidth="13.1796875" defaultRowHeight="12.5"/>
  <cols>
    <col min="1" max="1" width="9.453125" customWidth="1"/>
    <col min="2" max="2" width="43.81640625" customWidth="1"/>
    <col min="3" max="9" width="11" customWidth="1"/>
  </cols>
  <sheetData>
    <row r="1" spans="1:9">
      <c r="A1" s="53"/>
      <c r="B1" s="53"/>
      <c r="C1" s="53"/>
      <c r="D1" s="53"/>
      <c r="E1" s="53"/>
      <c r="F1" s="53"/>
      <c r="G1" s="53"/>
      <c r="H1" s="53"/>
      <c r="I1" s="53"/>
    </row>
    <row r="2" spans="1:9" ht="15.5">
      <c r="A2" s="53"/>
      <c r="B2" s="1425" t="s">
        <v>478</v>
      </c>
      <c r="C2" s="1425"/>
      <c r="D2" s="1425"/>
      <c r="E2" s="1425"/>
      <c r="F2" s="1425"/>
      <c r="G2" s="1425"/>
      <c r="H2" s="1425"/>
      <c r="I2" s="1425"/>
    </row>
    <row r="3" spans="1:9" ht="31.5">
      <c r="A3" s="53"/>
      <c r="B3" s="373"/>
      <c r="C3" s="10" t="s">
        <v>472</v>
      </c>
      <c r="D3" s="10" t="s">
        <v>475</v>
      </c>
      <c r="E3" s="10" t="s">
        <v>365</v>
      </c>
      <c r="F3" s="10" t="s">
        <v>473</v>
      </c>
      <c r="G3" s="10" t="s">
        <v>79</v>
      </c>
      <c r="H3" s="10" t="s">
        <v>428</v>
      </c>
      <c r="I3" s="10" t="s">
        <v>477</v>
      </c>
    </row>
    <row r="4" spans="1:9">
      <c r="A4" s="53"/>
      <c r="B4" s="359" t="s">
        <v>479</v>
      </c>
      <c r="C4" s="263" t="s">
        <v>6</v>
      </c>
      <c r="D4" s="263" t="s">
        <v>6</v>
      </c>
      <c r="E4" s="263" t="s">
        <v>6</v>
      </c>
      <c r="F4" s="263" t="s">
        <v>6</v>
      </c>
      <c r="G4" s="263" t="s">
        <v>6</v>
      </c>
      <c r="H4" s="263" t="s">
        <v>6</v>
      </c>
      <c r="I4" s="263" t="s">
        <v>6</v>
      </c>
    </row>
    <row r="5" spans="1:9">
      <c r="A5" s="53"/>
      <c r="B5" s="434" t="s">
        <v>480</v>
      </c>
      <c r="C5" s="366">
        <v>4288</v>
      </c>
      <c r="D5" s="366">
        <v>13259</v>
      </c>
      <c r="E5" s="366">
        <v>-77</v>
      </c>
      <c r="F5" s="366">
        <v>53734</v>
      </c>
      <c r="G5" s="457">
        <v>71204</v>
      </c>
      <c r="H5" s="366">
        <v>660</v>
      </c>
      <c r="I5" s="457">
        <v>71864</v>
      </c>
    </row>
    <row r="6" spans="1:9">
      <c r="A6" s="53"/>
      <c r="B6" s="421" t="s">
        <v>423</v>
      </c>
      <c r="C6" s="227">
        <v>0</v>
      </c>
      <c r="D6" s="227">
        <v>991</v>
      </c>
      <c r="E6" s="227">
        <v>0</v>
      </c>
      <c r="F6" s="227">
        <v>5316</v>
      </c>
      <c r="G6" s="27">
        <v>6307</v>
      </c>
      <c r="H6" s="227">
        <v>49</v>
      </c>
      <c r="I6" s="27">
        <v>6356</v>
      </c>
    </row>
    <row r="7" spans="1:9">
      <c r="A7" s="53"/>
      <c r="B7" s="421" t="s">
        <v>481</v>
      </c>
      <c r="C7" s="227">
        <v>0</v>
      </c>
      <c r="D7" s="227">
        <v>0</v>
      </c>
      <c r="E7" s="227">
        <v>-46</v>
      </c>
      <c r="F7" s="227">
        <v>0</v>
      </c>
      <c r="G7" s="27">
        <v>-46</v>
      </c>
      <c r="H7" s="227">
        <v>0</v>
      </c>
      <c r="I7" s="27">
        <v>-46</v>
      </c>
    </row>
    <row r="8" spans="1:9">
      <c r="A8" s="53"/>
      <c r="B8" s="421" t="s">
        <v>363</v>
      </c>
      <c r="C8" s="227">
        <v>0</v>
      </c>
      <c r="D8" s="227">
        <v>0</v>
      </c>
      <c r="E8" s="227">
        <v>-507</v>
      </c>
      <c r="F8" s="227">
        <v>0</v>
      </c>
      <c r="G8" s="27">
        <v>-507</v>
      </c>
      <c r="H8" s="227">
        <v>0</v>
      </c>
      <c r="I8" s="27">
        <v>-507</v>
      </c>
    </row>
    <row r="9" spans="1:9">
      <c r="A9" s="53"/>
      <c r="B9" s="421" t="s">
        <v>482</v>
      </c>
      <c r="C9" s="227">
        <v>0</v>
      </c>
      <c r="D9" s="227">
        <v>0</v>
      </c>
      <c r="E9" s="227">
        <v>777</v>
      </c>
      <c r="F9" s="227">
        <v>0</v>
      </c>
      <c r="G9" s="27">
        <v>777</v>
      </c>
      <c r="H9" s="227">
        <v>0</v>
      </c>
      <c r="I9" s="27">
        <v>777</v>
      </c>
    </row>
    <row r="10" spans="1:9">
      <c r="A10" s="53"/>
      <c r="B10" s="421" t="s">
        <v>439</v>
      </c>
      <c r="C10" s="227">
        <v>0</v>
      </c>
      <c r="D10" s="227">
        <v>0</v>
      </c>
      <c r="E10" s="227">
        <v>0</v>
      </c>
      <c r="F10" s="227">
        <v>-303</v>
      </c>
      <c r="G10" s="27">
        <v>-303</v>
      </c>
      <c r="H10" s="227">
        <v>0</v>
      </c>
      <c r="I10" s="27">
        <v>-303</v>
      </c>
    </row>
    <row r="11" spans="1:9">
      <c r="A11" s="53"/>
      <c r="B11" s="363" t="s">
        <v>440</v>
      </c>
      <c r="C11" s="268">
        <v>0</v>
      </c>
      <c r="D11" s="268">
        <v>0</v>
      </c>
      <c r="E11" s="268">
        <v>-822</v>
      </c>
      <c r="F11" s="268">
        <v>0</v>
      </c>
      <c r="G11" s="284">
        <v>-822</v>
      </c>
      <c r="H11" s="268">
        <v>0</v>
      </c>
      <c r="I11" s="284">
        <v>-822</v>
      </c>
    </row>
    <row r="12" spans="1:9">
      <c r="A12" s="53"/>
      <c r="B12" s="264" t="s">
        <v>483</v>
      </c>
      <c r="C12" s="366">
        <v>0</v>
      </c>
      <c r="D12" s="366">
        <v>991</v>
      </c>
      <c r="E12" s="366">
        <v>-598</v>
      </c>
      <c r="F12" s="366">
        <v>5013</v>
      </c>
      <c r="G12" s="457">
        <v>5406</v>
      </c>
      <c r="H12" s="366">
        <v>49</v>
      </c>
      <c r="I12" s="457">
        <v>5455</v>
      </c>
    </row>
    <row r="13" spans="1:9">
      <c r="A13" s="53"/>
      <c r="B13" s="421" t="s">
        <v>484</v>
      </c>
      <c r="C13" s="227">
        <v>103</v>
      </c>
      <c r="D13" s="227">
        <v>0</v>
      </c>
      <c r="E13" s="227">
        <v>0</v>
      </c>
      <c r="F13" s="227">
        <v>874</v>
      </c>
      <c r="G13" s="27">
        <v>977</v>
      </c>
      <c r="H13" s="227">
        <v>0</v>
      </c>
      <c r="I13" s="27">
        <v>977</v>
      </c>
    </row>
    <row r="14" spans="1:9">
      <c r="A14" s="53"/>
      <c r="B14" s="421" t="s">
        <v>485</v>
      </c>
      <c r="C14" s="227">
        <v>0</v>
      </c>
      <c r="D14" s="227">
        <v>-1155</v>
      </c>
      <c r="E14" s="227">
        <v>0</v>
      </c>
      <c r="F14" s="227">
        <v>-96</v>
      </c>
      <c r="G14" s="27">
        <v>-1251</v>
      </c>
      <c r="H14" s="227">
        <v>0</v>
      </c>
      <c r="I14" s="27">
        <v>-1251</v>
      </c>
    </row>
    <row r="15" spans="1:9">
      <c r="A15" s="53"/>
      <c r="B15" s="421" t="s">
        <v>486</v>
      </c>
      <c r="C15" s="227">
        <v>0</v>
      </c>
      <c r="D15" s="227">
        <v>-991</v>
      </c>
      <c r="E15" s="227">
        <v>0</v>
      </c>
      <c r="F15" s="227">
        <v>0</v>
      </c>
      <c r="G15" s="27">
        <v>-991</v>
      </c>
      <c r="H15" s="227">
        <v>0</v>
      </c>
      <c r="I15" s="27">
        <v>-991</v>
      </c>
    </row>
    <row r="16" spans="1:9">
      <c r="A16" s="53"/>
      <c r="B16" s="421" t="s">
        <v>487</v>
      </c>
      <c r="C16" s="227">
        <v>0</v>
      </c>
      <c r="D16" s="227">
        <v>0</v>
      </c>
      <c r="E16" s="227">
        <v>-1</v>
      </c>
      <c r="F16" s="227">
        <v>-508</v>
      </c>
      <c r="G16" s="27">
        <v>-509</v>
      </c>
      <c r="H16" s="227">
        <v>0</v>
      </c>
      <c r="I16" s="27">
        <v>-509</v>
      </c>
    </row>
    <row r="17" spans="2:9">
      <c r="B17" s="421" t="s">
        <v>488</v>
      </c>
      <c r="C17" s="227">
        <v>0</v>
      </c>
      <c r="D17" s="227">
        <v>0</v>
      </c>
      <c r="E17" s="227">
        <v>0</v>
      </c>
      <c r="F17" s="227">
        <v>-1221</v>
      </c>
      <c r="G17" s="27">
        <v>-1221</v>
      </c>
      <c r="H17" s="227">
        <v>-49</v>
      </c>
      <c r="I17" s="27">
        <v>-1270</v>
      </c>
    </row>
    <row r="18" spans="2:9">
      <c r="B18" s="421" t="s">
        <v>489</v>
      </c>
      <c r="C18" s="227">
        <v>-205</v>
      </c>
      <c r="D18" s="227">
        <v>0</v>
      </c>
      <c r="E18" s="227">
        <v>205</v>
      </c>
      <c r="F18" s="227">
        <v>-1760</v>
      </c>
      <c r="G18" s="27">
        <v>-1760</v>
      </c>
      <c r="H18" s="227">
        <v>0</v>
      </c>
      <c r="I18" s="27">
        <v>-1760</v>
      </c>
    </row>
    <row r="19" spans="2:9">
      <c r="B19" s="363" t="s">
        <v>490</v>
      </c>
      <c r="C19" s="268">
        <v>0</v>
      </c>
      <c r="D19" s="268">
        <v>-29</v>
      </c>
      <c r="E19" s="268">
        <v>3</v>
      </c>
      <c r="F19" s="268">
        <v>-8</v>
      </c>
      <c r="G19" s="284">
        <v>-34</v>
      </c>
      <c r="H19" s="268">
        <v>0</v>
      </c>
      <c r="I19" s="284">
        <v>-34</v>
      </c>
    </row>
    <row r="20" spans="2:9">
      <c r="B20" s="264" t="s">
        <v>491</v>
      </c>
      <c r="C20" s="366">
        <v>4186</v>
      </c>
      <c r="D20" s="366">
        <v>12075</v>
      </c>
      <c r="E20" s="366">
        <v>-468</v>
      </c>
      <c r="F20" s="366">
        <v>56028</v>
      </c>
      <c r="G20" s="457">
        <v>71821</v>
      </c>
      <c r="H20" s="366">
        <v>660</v>
      </c>
      <c r="I20" s="457">
        <v>72481</v>
      </c>
    </row>
    <row r="21" spans="2:9" ht="13">
      <c r="B21" s="54"/>
      <c r="C21" s="54"/>
      <c r="D21" s="54"/>
      <c r="E21" s="54"/>
      <c r="F21" s="54"/>
      <c r="G21" s="54"/>
      <c r="H21" s="54"/>
      <c r="I21" s="54"/>
    </row>
    <row r="22" spans="2:9" ht="31.5">
      <c r="B22" s="373"/>
      <c r="C22" s="10" t="s">
        <v>472</v>
      </c>
      <c r="D22" s="10" t="s">
        <v>475</v>
      </c>
      <c r="E22" s="10" t="s">
        <v>365</v>
      </c>
      <c r="F22" s="10" t="s">
        <v>473</v>
      </c>
      <c r="G22" s="10" t="s">
        <v>79</v>
      </c>
      <c r="H22" s="10" t="s">
        <v>428</v>
      </c>
      <c r="I22" s="10" t="s">
        <v>477</v>
      </c>
    </row>
    <row r="23" spans="2:9">
      <c r="B23" s="359" t="s">
        <v>492</v>
      </c>
      <c r="C23" s="263" t="s">
        <v>6</v>
      </c>
      <c r="D23" s="263" t="s">
        <v>6</v>
      </c>
      <c r="E23" s="263" t="s">
        <v>6</v>
      </c>
      <c r="F23" s="263" t="s">
        <v>6</v>
      </c>
      <c r="G23" s="263" t="s">
        <v>6</v>
      </c>
      <c r="H23" s="263" t="s">
        <v>6</v>
      </c>
      <c r="I23" s="263" t="s">
        <v>6</v>
      </c>
    </row>
    <row r="24" spans="2:9">
      <c r="B24" s="1328" t="s">
        <v>744</v>
      </c>
      <c r="C24" s="270">
        <v>4373</v>
      </c>
      <c r="D24" s="270">
        <v>13284</v>
      </c>
      <c r="E24" s="270">
        <v>-2192</v>
      </c>
      <c r="F24" s="270">
        <v>52827</v>
      </c>
      <c r="G24" s="494">
        <v>68292</v>
      </c>
      <c r="H24" s="270">
        <v>968</v>
      </c>
      <c r="I24" s="494">
        <v>69260</v>
      </c>
    </row>
    <row r="25" spans="2:9">
      <c r="B25" s="421" t="s">
        <v>423</v>
      </c>
      <c r="C25" s="227">
        <v>0</v>
      </c>
      <c r="D25" s="227">
        <v>985</v>
      </c>
      <c r="E25" s="227">
        <v>0</v>
      </c>
      <c r="F25" s="227">
        <v>4274</v>
      </c>
      <c r="G25" s="27">
        <v>5259</v>
      </c>
      <c r="H25" s="227">
        <v>64</v>
      </c>
      <c r="I25" s="27">
        <v>5323</v>
      </c>
    </row>
    <row r="26" spans="2:9">
      <c r="B26" s="421" t="s">
        <v>481</v>
      </c>
      <c r="C26" s="227">
        <v>0</v>
      </c>
      <c r="D26" s="227">
        <v>0</v>
      </c>
      <c r="E26" s="227">
        <v>-1101</v>
      </c>
      <c r="F26" s="227">
        <v>0</v>
      </c>
      <c r="G26" s="27">
        <v>-1101</v>
      </c>
      <c r="H26" s="227">
        <v>0</v>
      </c>
      <c r="I26" s="27">
        <v>-1101</v>
      </c>
    </row>
    <row r="27" spans="2:9">
      <c r="B27" s="421" t="s">
        <v>363</v>
      </c>
      <c r="C27" s="227">
        <v>0</v>
      </c>
      <c r="D27" s="227">
        <v>0</v>
      </c>
      <c r="E27" s="227">
        <v>194</v>
      </c>
      <c r="F27" s="227">
        <v>0</v>
      </c>
      <c r="G27" s="27">
        <v>194</v>
      </c>
      <c r="H27" s="227">
        <v>0</v>
      </c>
      <c r="I27" s="27">
        <v>194</v>
      </c>
    </row>
    <row r="28" spans="2:9">
      <c r="B28" s="421" t="s">
        <v>482</v>
      </c>
      <c r="C28" s="227">
        <v>0</v>
      </c>
      <c r="D28" s="227">
        <v>0</v>
      </c>
      <c r="E28" s="227">
        <v>3528</v>
      </c>
      <c r="F28" s="227">
        <v>0</v>
      </c>
      <c r="G28" s="27">
        <v>3528</v>
      </c>
      <c r="H28" s="227">
        <v>0</v>
      </c>
      <c r="I28" s="27">
        <v>3528</v>
      </c>
    </row>
    <row r="29" spans="2:9">
      <c r="B29" s="421" t="s">
        <v>439</v>
      </c>
      <c r="C29" s="227">
        <v>0</v>
      </c>
      <c r="D29" s="227">
        <v>0</v>
      </c>
      <c r="E29" s="227">
        <v>0</v>
      </c>
      <c r="F29" s="227">
        <v>-855</v>
      </c>
      <c r="G29" s="27">
        <v>-855</v>
      </c>
      <c r="H29" s="227">
        <v>0</v>
      </c>
      <c r="I29" s="27">
        <v>-855</v>
      </c>
    </row>
    <row r="30" spans="2:9">
      <c r="B30" s="363" t="s">
        <v>440</v>
      </c>
      <c r="C30" s="268">
        <v>0</v>
      </c>
      <c r="D30" s="268">
        <v>0</v>
      </c>
      <c r="E30" s="268">
        <v>-710</v>
      </c>
      <c r="F30" s="268">
        <v>0</v>
      </c>
      <c r="G30" s="284">
        <v>-710</v>
      </c>
      <c r="H30" s="268">
        <v>0</v>
      </c>
      <c r="I30" s="284">
        <v>-710</v>
      </c>
    </row>
    <row r="31" spans="2:9">
      <c r="B31" s="264" t="s">
        <v>443</v>
      </c>
      <c r="C31" s="366">
        <v>0</v>
      </c>
      <c r="D31" s="366">
        <v>985</v>
      </c>
      <c r="E31" s="366">
        <v>1911</v>
      </c>
      <c r="F31" s="366">
        <v>3419</v>
      </c>
      <c r="G31" s="457">
        <v>6315</v>
      </c>
      <c r="H31" s="366">
        <v>64</v>
      </c>
      <c r="I31" s="457">
        <v>6379</v>
      </c>
    </row>
    <row r="32" spans="2:9">
      <c r="B32" s="421" t="s">
        <v>484</v>
      </c>
      <c r="C32" s="227">
        <v>124</v>
      </c>
      <c r="D32" s="227">
        <v>0</v>
      </c>
      <c r="E32" s="227">
        <v>0</v>
      </c>
      <c r="F32" s="227">
        <v>497</v>
      </c>
      <c r="G32" s="27">
        <v>621</v>
      </c>
      <c r="H32" s="227">
        <v>0</v>
      </c>
      <c r="I32" s="27">
        <v>621</v>
      </c>
    </row>
    <row r="33" spans="2:9">
      <c r="B33" s="421" t="s">
        <v>485</v>
      </c>
      <c r="C33" s="227">
        <v>0</v>
      </c>
      <c r="D33" s="227">
        <v>-30</v>
      </c>
      <c r="E33" s="227">
        <v>0</v>
      </c>
      <c r="F33" s="227">
        <v>-38</v>
      </c>
      <c r="G33" s="27">
        <v>-68</v>
      </c>
      <c r="H33" s="227">
        <v>-312</v>
      </c>
      <c r="I33" s="27">
        <v>-380</v>
      </c>
    </row>
    <row r="34" spans="2:9">
      <c r="B34" s="421" t="s">
        <v>486</v>
      </c>
      <c r="C34" s="227">
        <v>0</v>
      </c>
      <c r="D34" s="227">
        <v>-985</v>
      </c>
      <c r="E34" s="227">
        <v>0</v>
      </c>
      <c r="F34" s="227">
        <v>0</v>
      </c>
      <c r="G34" s="27">
        <v>-985</v>
      </c>
      <c r="H34" s="227">
        <v>0</v>
      </c>
      <c r="I34" s="27">
        <v>-985</v>
      </c>
    </row>
    <row r="35" spans="2:9">
      <c r="B35" s="421" t="s">
        <v>487</v>
      </c>
      <c r="C35" s="227">
        <v>0</v>
      </c>
      <c r="D35" s="227">
        <v>0</v>
      </c>
      <c r="E35" s="227">
        <v>-8</v>
      </c>
      <c r="F35" s="227">
        <v>-506</v>
      </c>
      <c r="G35" s="27">
        <v>-514</v>
      </c>
      <c r="H35" s="227">
        <v>0</v>
      </c>
      <c r="I35" s="27">
        <v>-514</v>
      </c>
    </row>
    <row r="36" spans="2:9">
      <c r="B36" s="421" t="s">
        <v>488</v>
      </c>
      <c r="C36" s="227">
        <v>0</v>
      </c>
      <c r="D36" s="227">
        <v>0</v>
      </c>
      <c r="E36" s="227">
        <v>0</v>
      </c>
      <c r="F36" s="227">
        <v>-1210</v>
      </c>
      <c r="G36" s="27">
        <v>-1210</v>
      </c>
      <c r="H36" s="227">
        <v>-64</v>
      </c>
      <c r="I36" s="27">
        <v>-1274</v>
      </c>
    </row>
    <row r="37" spans="2:9">
      <c r="B37" s="421" t="s">
        <v>489</v>
      </c>
      <c r="C37" s="227">
        <v>-209</v>
      </c>
      <c r="D37" s="227">
        <v>0</v>
      </c>
      <c r="E37" s="227">
        <v>209</v>
      </c>
      <c r="F37" s="227">
        <v>-1257</v>
      </c>
      <c r="G37" s="27">
        <v>-1257</v>
      </c>
      <c r="H37" s="227">
        <v>0</v>
      </c>
      <c r="I37" s="27">
        <v>-1257</v>
      </c>
    </row>
    <row r="38" spans="2:9">
      <c r="B38" s="363" t="s">
        <v>490</v>
      </c>
      <c r="C38" s="268">
        <v>0</v>
      </c>
      <c r="D38" s="268">
        <v>5</v>
      </c>
      <c r="E38" s="268">
        <v>3</v>
      </c>
      <c r="F38" s="268">
        <v>2</v>
      </c>
      <c r="G38" s="284">
        <v>10</v>
      </c>
      <c r="H38" s="268">
        <v>4</v>
      </c>
      <c r="I38" s="284">
        <v>14</v>
      </c>
    </row>
    <row r="39" spans="2:9">
      <c r="B39" s="264" t="s">
        <v>493</v>
      </c>
      <c r="C39" s="366">
        <v>4288</v>
      </c>
      <c r="D39" s="366">
        <v>13259</v>
      </c>
      <c r="E39" s="366">
        <v>-77</v>
      </c>
      <c r="F39" s="366">
        <v>53734</v>
      </c>
      <c r="G39" s="457">
        <v>71204</v>
      </c>
      <c r="H39" s="366">
        <v>660</v>
      </c>
      <c r="I39" s="457">
        <v>71864</v>
      </c>
    </row>
    <row r="40" spans="2:9">
      <c r="B40" s="128"/>
      <c r="C40" s="169"/>
      <c r="D40" s="169"/>
      <c r="E40" s="169"/>
      <c r="F40" s="169"/>
      <c r="G40" s="169"/>
      <c r="H40" s="169"/>
      <c r="I40" s="169"/>
    </row>
    <row r="41" spans="2:9">
      <c r="G41" s="128"/>
      <c r="H41" s="128"/>
      <c r="I41" s="128"/>
    </row>
    <row r="42" spans="2:9">
      <c r="G42" s="128"/>
      <c r="H42" s="128"/>
      <c r="I42" s="128"/>
    </row>
    <row r="43" spans="2:9">
      <c r="G43" s="128"/>
      <c r="H43" s="128"/>
      <c r="I43" s="128"/>
    </row>
  </sheetData>
  <mergeCells count="1">
    <mergeCell ref="B2:I2"/>
  </mergeCells>
  <pageMargins left="0.75" right="0.75" top="1" bottom="1" header="0.5" footer="0.5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D50"/>
  <sheetViews>
    <sheetView showGridLines="0" showRuler="0" workbookViewId="0"/>
  </sheetViews>
  <sheetFormatPr defaultColWidth="13.1796875" defaultRowHeight="12.5"/>
  <cols>
    <col min="2" max="2" width="65.1796875" customWidth="1"/>
    <col min="3" max="3" width="10.7265625" customWidth="1"/>
    <col min="4" max="4" width="11" customWidth="1"/>
  </cols>
  <sheetData>
    <row r="1" spans="2:4" ht="15" customHeight="1"/>
    <row r="2" spans="2:4" ht="19.149999999999999" customHeight="1">
      <c r="B2" s="1444" t="s">
        <v>494</v>
      </c>
      <c r="C2" s="1444"/>
      <c r="D2" s="1444"/>
    </row>
    <row r="3" spans="2:4" ht="15" customHeight="1">
      <c r="B3" s="54"/>
      <c r="C3" s="276"/>
      <c r="D3" s="437"/>
    </row>
    <row r="4" spans="2:4" ht="35.9" customHeight="1">
      <c r="B4" s="54"/>
      <c r="C4" s="489" t="s">
        <v>24</v>
      </c>
      <c r="D4" s="489" t="s">
        <v>25</v>
      </c>
    </row>
    <row r="5" spans="2:4" ht="13.4" customHeight="1">
      <c r="B5" s="414"/>
      <c r="C5" s="278" t="s">
        <v>6</v>
      </c>
      <c r="D5" s="278" t="s">
        <v>6</v>
      </c>
    </row>
    <row r="6" spans="2:4" ht="13.4" customHeight="1">
      <c r="B6" s="279" t="s">
        <v>421</v>
      </c>
      <c r="C6" s="280">
        <v>8108</v>
      </c>
      <c r="D6" s="508">
        <v>6557</v>
      </c>
    </row>
    <row r="7" spans="2:4" ht="13.4" customHeight="1">
      <c r="B7" s="282" t="s">
        <v>495</v>
      </c>
      <c r="C7" s="479">
        <v>6620</v>
      </c>
      <c r="D7" s="445">
        <v>15250</v>
      </c>
    </row>
    <row r="8" spans="2:4" ht="13.4" customHeight="1">
      <c r="B8" s="282" t="s">
        <v>496</v>
      </c>
      <c r="C8" s="479">
        <v>284</v>
      </c>
      <c r="D8" s="445">
        <v>10947</v>
      </c>
    </row>
    <row r="9" spans="2:4" ht="13.4" customHeight="1">
      <c r="B9" s="282" t="s">
        <v>497</v>
      </c>
      <c r="C9" s="479">
        <v>14952</v>
      </c>
      <c r="D9" s="445">
        <v>-6958</v>
      </c>
    </row>
    <row r="10" spans="2:4" ht="13.4" customHeight="1">
      <c r="B10" s="282" t="s">
        <v>498</v>
      </c>
      <c r="C10" s="479">
        <v>-9978</v>
      </c>
      <c r="D10" s="445">
        <v>-19640</v>
      </c>
    </row>
    <row r="11" spans="2:4" ht="13.4" customHeight="1">
      <c r="B11" s="282" t="s">
        <v>499</v>
      </c>
      <c r="C11" s="479">
        <v>-11590</v>
      </c>
      <c r="D11" s="445">
        <v>-6247</v>
      </c>
    </row>
    <row r="12" spans="2:4" ht="13.4" customHeight="1">
      <c r="B12" s="283" t="s">
        <v>500</v>
      </c>
      <c r="C12" s="481">
        <v>-1283</v>
      </c>
      <c r="D12" s="509">
        <v>-836</v>
      </c>
    </row>
    <row r="13" spans="2:4" ht="13.4" customHeight="1">
      <c r="B13" s="435" t="s">
        <v>501</v>
      </c>
      <c r="C13" s="510">
        <v>7113</v>
      </c>
      <c r="D13" s="511">
        <v>-927</v>
      </c>
    </row>
    <row r="14" spans="2:4" ht="13.4" customHeight="1">
      <c r="B14" s="375" t="s">
        <v>502</v>
      </c>
      <c r="C14" s="512">
        <v>-17886</v>
      </c>
      <c r="D14" s="513">
        <v>-23414</v>
      </c>
    </row>
    <row r="15" spans="2:4" ht="13.4" customHeight="1">
      <c r="B15" s="375" t="s">
        <v>503</v>
      </c>
      <c r="C15" s="512">
        <v>784</v>
      </c>
      <c r="D15" s="513">
        <v>-1389</v>
      </c>
    </row>
    <row r="16" spans="2:4" ht="13.4" customHeight="1">
      <c r="B16" s="283" t="s">
        <v>504</v>
      </c>
      <c r="C16" s="481">
        <v>-2407</v>
      </c>
      <c r="D16" s="509">
        <v>-5053</v>
      </c>
    </row>
    <row r="17" spans="2:4" ht="13.4" customHeight="1">
      <c r="B17" s="435" t="s">
        <v>505</v>
      </c>
      <c r="C17" s="510">
        <v>-12396</v>
      </c>
      <c r="D17" s="511">
        <v>-30783</v>
      </c>
    </row>
    <row r="18" spans="2:4" ht="13.4" customHeight="1">
      <c r="B18" s="283" t="s">
        <v>506</v>
      </c>
      <c r="C18" s="481">
        <v>248007</v>
      </c>
      <c r="D18" s="509">
        <v>278790</v>
      </c>
    </row>
    <row r="19" spans="2:4" ht="13.4" customHeight="1">
      <c r="B19" s="435" t="s">
        <v>507</v>
      </c>
      <c r="C19" s="510">
        <v>235611</v>
      </c>
      <c r="D19" s="511">
        <v>248007</v>
      </c>
    </row>
    <row r="20" spans="2:4" ht="15" customHeight="1"/>
    <row r="21" spans="2:4" ht="15" customHeight="1"/>
    <row r="22" spans="2:4" ht="15" customHeight="1"/>
    <row r="23" spans="2:4" ht="15" customHeight="1"/>
    <row r="24" spans="2:4" ht="15" customHeight="1"/>
    <row r="25" spans="2:4" ht="15" customHeight="1"/>
    <row r="26" spans="2:4" ht="15" customHeight="1"/>
    <row r="27" spans="2:4" ht="15" customHeight="1"/>
    <row r="28" spans="2:4" ht="15" customHeight="1"/>
    <row r="29" spans="2:4" ht="15" customHeight="1"/>
    <row r="30" spans="2:4" ht="15" customHeight="1"/>
    <row r="31" spans="2:4" ht="15" customHeight="1"/>
    <row r="32" spans="2: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mergeCells count="1">
    <mergeCell ref="B2:D2"/>
  </mergeCells>
  <pageMargins left="0.75" right="0.75" top="1" bottom="1" header="0.5" footer="0.5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D50"/>
  <sheetViews>
    <sheetView showGridLines="0" showRuler="0" workbookViewId="0"/>
  </sheetViews>
  <sheetFormatPr defaultColWidth="13.1796875" defaultRowHeight="12.5"/>
  <cols>
    <col min="2" max="2" width="25" customWidth="1"/>
  </cols>
  <sheetData>
    <row r="1" spans="2:4" ht="15" customHeight="1"/>
    <row r="2" spans="2:4" ht="15" customHeight="1">
      <c r="B2" s="506" t="s">
        <v>508</v>
      </c>
      <c r="C2" s="53"/>
      <c r="D2" s="53"/>
    </row>
    <row r="3" spans="2:4" ht="15" customHeight="1">
      <c r="B3" s="128"/>
      <c r="C3" s="234" t="s">
        <v>193</v>
      </c>
      <c r="D3" s="234" t="s">
        <v>193</v>
      </c>
    </row>
    <row r="4" spans="2:4" ht="15" customHeight="1">
      <c r="B4" s="128"/>
      <c r="C4" s="234" t="s">
        <v>56</v>
      </c>
      <c r="D4" s="234" t="s">
        <v>55</v>
      </c>
    </row>
    <row r="5" spans="2:4" ht="15" customHeight="1">
      <c r="B5" s="514" t="s">
        <v>509</v>
      </c>
      <c r="C5" s="12" t="s">
        <v>6</v>
      </c>
      <c r="D5" s="12" t="s">
        <v>6</v>
      </c>
    </row>
    <row r="6" spans="2:4" ht="15" customHeight="1">
      <c r="B6" s="515" t="s">
        <v>510</v>
      </c>
      <c r="C6" s="525">
        <v>4451</v>
      </c>
      <c r="D6" s="516">
        <v>4081</v>
      </c>
    </row>
    <row r="7" spans="2:4" ht="15" customHeight="1">
      <c r="B7" s="44" t="s">
        <v>511</v>
      </c>
      <c r="C7" s="479">
        <v>1432</v>
      </c>
      <c r="D7" s="98">
        <v>1359</v>
      </c>
    </row>
    <row r="8" spans="2:4" ht="15" customHeight="1">
      <c r="B8" s="517" t="s">
        <v>512</v>
      </c>
      <c r="C8" s="1329">
        <v>438</v>
      </c>
      <c r="D8" s="518">
        <v>520</v>
      </c>
    </row>
    <row r="9" spans="2:4" ht="15" customHeight="1">
      <c r="B9" s="519" t="s">
        <v>456</v>
      </c>
      <c r="C9" s="1330">
        <v>6321</v>
      </c>
      <c r="D9" s="520">
        <v>5960</v>
      </c>
    </row>
    <row r="10" spans="2:4" ht="15" customHeight="1">
      <c r="B10" s="44" t="s">
        <v>467</v>
      </c>
      <c r="C10" s="479">
        <v>-18</v>
      </c>
      <c r="D10" s="78">
        <v>-22</v>
      </c>
    </row>
    <row r="11" spans="2:4" ht="15" customHeight="1">
      <c r="B11" s="44"/>
      <c r="C11" s="5"/>
      <c r="D11" s="5"/>
    </row>
    <row r="12" spans="2:4" ht="15" customHeight="1">
      <c r="B12" s="521" t="s">
        <v>513</v>
      </c>
      <c r="C12" s="522"/>
      <c r="D12" s="523"/>
    </row>
    <row r="13" spans="2:4" ht="15" customHeight="1">
      <c r="B13" s="515" t="s">
        <v>514</v>
      </c>
      <c r="C13" s="525">
        <v>4787</v>
      </c>
      <c r="D13" s="524">
        <v>4212</v>
      </c>
    </row>
    <row r="14" spans="2:4" ht="15" customHeight="1">
      <c r="B14" s="517" t="s">
        <v>515</v>
      </c>
      <c r="C14" s="1329">
        <v>1534</v>
      </c>
      <c r="D14" s="518">
        <v>1748</v>
      </c>
    </row>
    <row r="15" spans="2:4" ht="15" customHeight="1">
      <c r="B15" s="519" t="s">
        <v>456</v>
      </c>
      <c r="C15" s="1330">
        <v>6321</v>
      </c>
      <c r="D15" s="520">
        <v>5960</v>
      </c>
    </row>
    <row r="16" spans="2: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pageMargins left="0.75" right="0.75" top="1" bottom="1" header="0.5" footer="0.5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1:D50"/>
  <sheetViews>
    <sheetView showGridLines="0" showRuler="0" workbookViewId="0"/>
  </sheetViews>
  <sheetFormatPr defaultColWidth="13.1796875" defaultRowHeight="12.5"/>
  <cols>
    <col min="2" max="2" width="65.453125" customWidth="1"/>
    <col min="3" max="4" width="12.26953125" customWidth="1"/>
  </cols>
  <sheetData>
    <row r="1" spans="2:4" ht="15" customHeight="1"/>
    <row r="2" spans="2:4" ht="19.149999999999999" customHeight="1">
      <c r="B2" s="506" t="s">
        <v>516</v>
      </c>
      <c r="C2" s="53"/>
      <c r="D2" s="53"/>
    </row>
    <row r="3" spans="2:4" ht="13.4" customHeight="1">
      <c r="B3" s="128"/>
      <c r="C3" s="234"/>
      <c r="D3" s="234"/>
    </row>
    <row r="4" spans="2:4" ht="13.4" customHeight="1">
      <c r="B4" s="128"/>
      <c r="C4" s="234" t="s">
        <v>53</v>
      </c>
      <c r="D4" s="234" t="s">
        <v>53</v>
      </c>
    </row>
    <row r="5" spans="2:4" ht="13.4" customHeight="1">
      <c r="B5" s="128"/>
      <c r="C5" s="234" t="s">
        <v>56</v>
      </c>
      <c r="D5" s="234" t="s">
        <v>55</v>
      </c>
    </row>
    <row r="6" spans="2:4" ht="13.4" customHeight="1">
      <c r="B6" s="262"/>
      <c r="C6" s="272" t="s">
        <v>6</v>
      </c>
      <c r="D6" s="272" t="s">
        <v>6</v>
      </c>
    </row>
    <row r="7" spans="2:4" ht="13.4" customHeight="1">
      <c r="B7" s="321" t="s">
        <v>517</v>
      </c>
      <c r="C7" s="280">
        <v>5316</v>
      </c>
      <c r="D7" s="292">
        <v>4274</v>
      </c>
    </row>
    <row r="8" spans="2:4" ht="15" customHeight="1">
      <c r="B8" s="44"/>
      <c r="C8" s="169"/>
      <c r="D8" s="169"/>
    </row>
    <row r="9" spans="2:4" ht="13.4" customHeight="1">
      <c r="B9" s="262"/>
      <c r="C9" s="272" t="s">
        <v>518</v>
      </c>
      <c r="D9" s="272" t="s">
        <v>518</v>
      </c>
    </row>
    <row r="10" spans="2:4" ht="13.4" customHeight="1">
      <c r="B10" s="321" t="s">
        <v>519</v>
      </c>
      <c r="C10" s="280">
        <v>14755</v>
      </c>
      <c r="D10" s="292">
        <v>15445</v>
      </c>
    </row>
    <row r="11" spans="2:4" ht="13.4" customHeight="1">
      <c r="B11" s="267" t="s">
        <v>520</v>
      </c>
      <c r="C11" s="481">
        <v>516</v>
      </c>
      <c r="D11" s="458">
        <v>450</v>
      </c>
    </row>
    <row r="12" spans="2:4" ht="13.4" customHeight="1">
      <c r="B12" s="264" t="s">
        <v>521</v>
      </c>
      <c r="C12" s="280">
        <v>15271</v>
      </c>
      <c r="D12" s="292">
        <v>15895</v>
      </c>
    </row>
    <row r="13" spans="2:4" ht="15" customHeight="1">
      <c r="B13" s="128"/>
      <c r="C13" s="173"/>
      <c r="D13" s="173"/>
    </row>
    <row r="14" spans="2:4" ht="13.4" customHeight="1">
      <c r="B14" s="262"/>
      <c r="C14" s="272" t="s">
        <v>522</v>
      </c>
      <c r="D14" s="272" t="s">
        <v>522</v>
      </c>
    </row>
    <row r="15" spans="2:4" ht="13.4" customHeight="1">
      <c r="B15" s="321" t="s">
        <v>430</v>
      </c>
      <c r="C15" s="281">
        <v>36</v>
      </c>
      <c r="D15" s="526">
        <v>27.7</v>
      </c>
    </row>
    <row r="16" spans="2:4" ht="13.4" customHeight="1">
      <c r="B16" s="44" t="s">
        <v>432</v>
      </c>
      <c r="C16" s="527">
        <v>34.799999999999997</v>
      </c>
      <c r="D16" s="528">
        <v>26.9</v>
      </c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pageMargins left="0.75" right="0.75" top="1" bottom="1" header="0.5" footer="0.5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1:F50"/>
  <sheetViews>
    <sheetView showGridLines="0" showRuler="0" workbookViewId="0"/>
  </sheetViews>
  <sheetFormatPr defaultColWidth="13.1796875" defaultRowHeight="12.5"/>
  <cols>
    <col min="2" max="2" width="65.1796875" customWidth="1"/>
    <col min="3" max="6" width="12" customWidth="1"/>
  </cols>
  <sheetData>
    <row r="1" spans="2:6" ht="15" customHeight="1"/>
    <row r="2" spans="2:6" ht="19.149999999999999" customHeight="1">
      <c r="B2" s="506" t="s">
        <v>523</v>
      </c>
      <c r="C2" s="53"/>
      <c r="D2" s="53"/>
      <c r="E2" s="53"/>
      <c r="F2" s="53"/>
    </row>
    <row r="3" spans="2:6" ht="15" customHeight="1">
      <c r="B3" s="44"/>
      <c r="C3" s="174"/>
      <c r="D3" s="174"/>
      <c r="E3" s="174"/>
      <c r="F3" s="174"/>
    </row>
    <row r="4" spans="2:6" ht="13.4" customHeight="1">
      <c r="B4" s="44"/>
      <c r="C4" s="1420" t="s">
        <v>24</v>
      </c>
      <c r="D4" s="1420"/>
      <c r="E4" s="1420" t="s">
        <v>25</v>
      </c>
      <c r="F4" s="1420"/>
    </row>
    <row r="5" spans="2:6" ht="13.4" customHeight="1">
      <c r="B5" s="128"/>
      <c r="C5" s="234" t="s">
        <v>524</v>
      </c>
      <c r="D5" s="234" t="s">
        <v>79</v>
      </c>
      <c r="E5" s="234" t="s">
        <v>524</v>
      </c>
      <c r="F5" s="234" t="s">
        <v>79</v>
      </c>
    </row>
    <row r="6" spans="2:6" ht="13.4" customHeight="1">
      <c r="B6" s="359" t="s">
        <v>525</v>
      </c>
      <c r="C6" s="272" t="s">
        <v>522</v>
      </c>
      <c r="D6" s="272" t="s">
        <v>6</v>
      </c>
      <c r="E6" s="272" t="s">
        <v>522</v>
      </c>
      <c r="F6" s="272" t="s">
        <v>6</v>
      </c>
    </row>
    <row r="7" spans="2:6" ht="13.4" customHeight="1">
      <c r="B7" s="321" t="s">
        <v>526</v>
      </c>
      <c r="C7" s="529">
        <v>5.3</v>
      </c>
      <c r="D7" s="266">
        <v>796</v>
      </c>
      <c r="E7" s="530">
        <v>5</v>
      </c>
      <c r="F7" s="265">
        <v>793</v>
      </c>
    </row>
    <row r="8" spans="2:6" ht="15" customHeight="1">
      <c r="B8" s="207" t="s">
        <v>527</v>
      </c>
      <c r="C8" s="531">
        <v>2.9</v>
      </c>
      <c r="D8" s="117">
        <v>425</v>
      </c>
      <c r="E8" s="532">
        <v>2.7</v>
      </c>
      <c r="F8" s="227">
        <v>417</v>
      </c>
    </row>
    <row r="9" spans="2:6" ht="15" customHeight="1">
      <c r="B9" s="533" t="s">
        <v>528</v>
      </c>
      <c r="C9" s="1331">
        <v>8.1999999999999993</v>
      </c>
      <c r="D9" s="1332">
        <v>1221</v>
      </c>
      <c r="E9" s="1333">
        <v>7.7</v>
      </c>
      <c r="F9" s="1334">
        <v>1210</v>
      </c>
    </row>
    <row r="10" spans="2:6" ht="15" customHeight="1"/>
    <row r="11" spans="2:6" ht="15" customHeight="1"/>
    <row r="12" spans="2:6" ht="15" customHeight="1"/>
    <row r="13" spans="2:6" ht="15" customHeight="1"/>
    <row r="14" spans="2:6" ht="15" customHeight="1"/>
    <row r="15" spans="2:6" ht="15" customHeight="1"/>
    <row r="16" spans="2: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mergeCells count="2">
    <mergeCell ref="C4:D4"/>
    <mergeCell ref="E4:F4"/>
  </mergeCells>
  <pageMargins left="0.75" right="0.75" top="1" bottom="1" header="0.5" footer="0.5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1:M35"/>
  <sheetViews>
    <sheetView showGridLines="0" showRuler="0" workbookViewId="0">
      <selection activeCell="B2" sqref="B2"/>
    </sheetView>
  </sheetViews>
  <sheetFormatPr defaultColWidth="13.1796875" defaultRowHeight="12.5"/>
  <cols>
    <col min="2" max="2" width="48.453125" customWidth="1"/>
    <col min="3" max="13" width="14.453125" customWidth="1"/>
  </cols>
  <sheetData>
    <row r="1" spans="2:13" ht="15" customHeight="1"/>
    <row r="2" spans="2:13" ht="15" customHeight="1"/>
    <row r="3" spans="2:13" ht="15" customHeight="1"/>
    <row r="4" spans="2:13" ht="19.149999999999999" customHeight="1">
      <c r="B4" s="1454" t="s">
        <v>529</v>
      </c>
      <c r="C4" s="1454"/>
      <c r="D4" s="1454"/>
      <c r="E4" s="53"/>
      <c r="F4" s="53"/>
      <c r="G4" s="53"/>
      <c r="H4" s="53"/>
      <c r="I4" s="53"/>
      <c r="J4" s="53"/>
      <c r="K4" s="53"/>
      <c r="L4" s="53"/>
      <c r="M4" s="53"/>
    </row>
    <row r="5" spans="2:13" ht="15" customHeight="1">
      <c r="B5" s="44"/>
      <c r="C5" s="8"/>
      <c r="D5" s="8"/>
      <c r="E5" s="8"/>
      <c r="F5" s="375"/>
      <c r="G5" s="53"/>
      <c r="H5" s="53"/>
      <c r="I5" s="53"/>
      <c r="J5" s="53"/>
      <c r="K5" s="53"/>
      <c r="L5" s="53"/>
      <c r="M5" s="53"/>
    </row>
    <row r="6" spans="2:13" ht="13.4" customHeight="1">
      <c r="B6" s="44"/>
      <c r="C6" s="1424" t="s">
        <v>530</v>
      </c>
      <c r="D6" s="1424"/>
      <c r="E6" s="1424"/>
      <c r="F6" s="375"/>
      <c r="G6" s="53"/>
      <c r="H6" s="53"/>
      <c r="I6" s="53"/>
      <c r="J6" s="53"/>
      <c r="K6" s="53"/>
      <c r="L6" s="53"/>
      <c r="M6" s="53"/>
    </row>
    <row r="7" spans="2:13" ht="32.5" customHeight="1">
      <c r="B7" s="44"/>
      <c r="C7" s="238" t="s">
        <v>531</v>
      </c>
      <c r="D7" s="238" t="s">
        <v>532</v>
      </c>
      <c r="E7" s="238" t="s">
        <v>533</v>
      </c>
      <c r="F7" s="375"/>
      <c r="G7" s="53"/>
      <c r="H7" s="53"/>
      <c r="I7" s="53"/>
      <c r="J7" s="53"/>
      <c r="K7" s="53"/>
      <c r="L7" s="53"/>
      <c r="M7" s="53"/>
    </row>
    <row r="8" spans="2:13" ht="13.4" customHeight="1">
      <c r="B8" s="128"/>
      <c r="C8" s="10" t="s">
        <v>534</v>
      </c>
      <c r="D8" s="10" t="s">
        <v>535</v>
      </c>
      <c r="E8" s="10" t="s">
        <v>536</v>
      </c>
      <c r="F8" s="10" t="s">
        <v>79</v>
      </c>
      <c r="G8" s="53"/>
      <c r="H8" s="53"/>
      <c r="I8" s="53"/>
      <c r="J8" s="53"/>
      <c r="K8" s="53"/>
      <c r="L8" s="53"/>
      <c r="M8" s="53"/>
    </row>
    <row r="9" spans="2:13" ht="13.4" customHeight="1">
      <c r="B9" s="359" t="s">
        <v>80</v>
      </c>
      <c r="C9" s="263" t="s">
        <v>6</v>
      </c>
      <c r="D9" s="263" t="s">
        <v>6</v>
      </c>
      <c r="E9" s="263" t="s">
        <v>6</v>
      </c>
      <c r="F9" s="263" t="s">
        <v>6</v>
      </c>
      <c r="G9" s="53"/>
      <c r="H9" s="53"/>
      <c r="I9" s="53"/>
      <c r="J9" s="53"/>
      <c r="K9" s="53"/>
      <c r="L9" s="53"/>
      <c r="M9" s="53"/>
    </row>
    <row r="10" spans="2:13" ht="13.4" customHeight="1">
      <c r="B10" s="321" t="s">
        <v>450</v>
      </c>
      <c r="C10" s="266">
        <v>77761</v>
      </c>
      <c r="D10" s="266">
        <v>78577</v>
      </c>
      <c r="E10" s="266">
        <v>10115</v>
      </c>
      <c r="F10" s="266">
        <v>166453</v>
      </c>
      <c r="G10" s="53"/>
      <c r="H10" s="53"/>
      <c r="I10" s="53"/>
      <c r="J10" s="53"/>
      <c r="K10" s="53"/>
      <c r="L10" s="53"/>
      <c r="M10" s="53"/>
    </row>
    <row r="11" spans="2:13" ht="13.4" customHeight="1">
      <c r="B11" s="44" t="s">
        <v>451</v>
      </c>
      <c r="C11" s="444">
        <v>3526</v>
      </c>
      <c r="D11" s="444">
        <v>181784</v>
      </c>
      <c r="E11" s="444">
        <v>8424</v>
      </c>
      <c r="F11" s="444">
        <v>193734</v>
      </c>
      <c r="G11" s="53"/>
      <c r="H11" s="53"/>
      <c r="I11" s="53"/>
      <c r="J11" s="53"/>
      <c r="K11" s="53"/>
      <c r="L11" s="53"/>
      <c r="M11" s="53"/>
    </row>
    <row r="12" spans="2:13" ht="13.4" customHeight="1">
      <c r="B12" s="44" t="s">
        <v>289</v>
      </c>
      <c r="C12" s="444">
        <v>101</v>
      </c>
      <c r="D12" s="444">
        <v>291352</v>
      </c>
      <c r="E12" s="444">
        <v>2077</v>
      </c>
      <c r="F12" s="444">
        <v>293530</v>
      </c>
      <c r="G12" s="53"/>
      <c r="H12" s="53"/>
      <c r="I12" s="53"/>
      <c r="J12" s="53"/>
      <c r="K12" s="53"/>
      <c r="L12" s="53"/>
      <c r="M12" s="53"/>
    </row>
    <row r="13" spans="2:13" ht="13.4" customHeight="1">
      <c r="B13" s="44" t="s">
        <v>452</v>
      </c>
      <c r="C13" s="444">
        <v>25913</v>
      </c>
      <c r="D13" s="444">
        <v>48407</v>
      </c>
      <c r="E13" s="444">
        <v>3739</v>
      </c>
      <c r="F13" s="444">
        <v>78059</v>
      </c>
      <c r="G13" s="53"/>
      <c r="H13" s="53"/>
      <c r="I13" s="53"/>
      <c r="J13" s="53"/>
      <c r="K13" s="53"/>
      <c r="L13" s="53"/>
      <c r="M13" s="53"/>
    </row>
    <row r="14" spans="2:13" ht="13.4" customHeight="1">
      <c r="B14" s="267" t="s">
        <v>537</v>
      </c>
      <c r="C14" s="269">
        <v>0</v>
      </c>
      <c r="D14" s="269">
        <v>0</v>
      </c>
      <c r="E14" s="269">
        <v>9</v>
      </c>
      <c r="F14" s="269">
        <v>9</v>
      </c>
      <c r="G14" s="53"/>
      <c r="H14" s="53"/>
      <c r="I14" s="53"/>
      <c r="J14" s="53"/>
      <c r="K14" s="53"/>
      <c r="L14" s="53"/>
      <c r="M14" s="53"/>
    </row>
    <row r="15" spans="2:13" ht="13.4" customHeight="1">
      <c r="B15" s="264" t="s">
        <v>293</v>
      </c>
      <c r="C15" s="271">
        <v>107301</v>
      </c>
      <c r="D15" s="271">
        <v>600120</v>
      </c>
      <c r="E15" s="271">
        <v>24364</v>
      </c>
      <c r="F15" s="271">
        <v>731785</v>
      </c>
      <c r="G15" s="53"/>
      <c r="H15" s="53"/>
      <c r="I15" s="53"/>
      <c r="J15" s="53"/>
      <c r="K15" s="53"/>
      <c r="L15" s="53"/>
      <c r="M15" s="53"/>
    </row>
    <row r="16" spans="2:13" ht="15" customHeight="1">
      <c r="B16" s="44"/>
      <c r="C16" s="169"/>
      <c r="D16" s="169"/>
      <c r="E16" s="169"/>
      <c r="F16" s="169"/>
      <c r="G16" s="53"/>
      <c r="H16" s="53"/>
      <c r="I16" s="53"/>
      <c r="J16" s="53"/>
      <c r="K16" s="53"/>
      <c r="L16" s="53"/>
      <c r="M16" s="53"/>
    </row>
    <row r="17" spans="2:13" ht="13.4" customHeight="1">
      <c r="B17" s="44" t="s">
        <v>464</v>
      </c>
      <c r="C17" s="444">
        <v>-27694</v>
      </c>
      <c r="D17" s="444">
        <v>-28819</v>
      </c>
      <c r="E17" s="444">
        <v>-395</v>
      </c>
      <c r="F17" s="444">
        <v>-56908</v>
      </c>
      <c r="G17" s="53"/>
      <c r="H17" s="53"/>
      <c r="I17" s="53"/>
      <c r="J17" s="53"/>
      <c r="K17" s="53"/>
      <c r="L17" s="53"/>
      <c r="M17" s="53"/>
    </row>
    <row r="18" spans="2:13" ht="13.4" customHeight="1">
      <c r="B18" s="44" t="s">
        <v>465</v>
      </c>
      <c r="C18" s="444">
        <v>-181</v>
      </c>
      <c r="D18" s="444">
        <v>-278785</v>
      </c>
      <c r="E18" s="444">
        <v>-3258</v>
      </c>
      <c r="F18" s="444">
        <v>-282224</v>
      </c>
      <c r="G18" s="53"/>
      <c r="H18" s="53"/>
      <c r="I18" s="53"/>
      <c r="J18" s="53"/>
      <c r="K18" s="53"/>
      <c r="L18" s="53"/>
      <c r="M18" s="53"/>
    </row>
    <row r="19" spans="2:13" ht="13.4" customHeight="1">
      <c r="B19" s="267" t="s">
        <v>289</v>
      </c>
      <c r="C19" s="534">
        <v>-86</v>
      </c>
      <c r="D19" s="534">
        <v>-276148</v>
      </c>
      <c r="E19" s="534">
        <v>-3181</v>
      </c>
      <c r="F19" s="534">
        <v>-279415</v>
      </c>
      <c r="G19" s="53"/>
      <c r="H19" s="53"/>
      <c r="I19" s="53"/>
      <c r="J19" s="53"/>
      <c r="K19" s="53"/>
      <c r="L19" s="53"/>
      <c r="M19" s="53"/>
    </row>
    <row r="20" spans="2:13" ht="13.4" customHeight="1">
      <c r="B20" s="264" t="s">
        <v>471</v>
      </c>
      <c r="C20" s="271">
        <v>-27961</v>
      </c>
      <c r="D20" s="271">
        <v>-583752</v>
      </c>
      <c r="E20" s="271">
        <v>-6834</v>
      </c>
      <c r="F20" s="271">
        <v>-618547</v>
      </c>
      <c r="G20" s="53"/>
      <c r="H20" s="53"/>
      <c r="I20" s="53"/>
      <c r="J20" s="53"/>
      <c r="K20" s="53"/>
      <c r="L20" s="53"/>
      <c r="M20" s="53"/>
    </row>
    <row r="21" spans="2:13" ht="15" customHeight="1">
      <c r="B21" s="128"/>
      <c r="C21" s="173"/>
      <c r="D21" s="173"/>
      <c r="E21" s="173"/>
      <c r="F21" s="173"/>
      <c r="G21" s="53"/>
      <c r="H21" s="53"/>
      <c r="I21" s="53"/>
      <c r="J21" s="53"/>
      <c r="K21" s="53"/>
      <c r="L21" s="53"/>
      <c r="M21" s="53"/>
    </row>
    <row r="22" spans="2:13" ht="13.4" customHeight="1">
      <c r="B22" s="359" t="s">
        <v>94</v>
      </c>
      <c r="C22" s="272"/>
      <c r="D22" s="272"/>
      <c r="E22" s="272"/>
      <c r="F22" s="272"/>
      <c r="G22" s="53"/>
      <c r="H22" s="53"/>
      <c r="I22" s="53"/>
      <c r="J22" s="53"/>
      <c r="K22" s="53"/>
      <c r="L22" s="53"/>
      <c r="M22" s="53"/>
    </row>
    <row r="23" spans="2:13" ht="13.4" customHeight="1">
      <c r="B23" s="321" t="s">
        <v>450</v>
      </c>
      <c r="C23" s="265">
        <v>94658</v>
      </c>
      <c r="D23" s="265">
        <v>73438</v>
      </c>
      <c r="E23" s="265">
        <v>6509</v>
      </c>
      <c r="F23" s="265">
        <v>174605</v>
      </c>
      <c r="G23" s="53"/>
      <c r="H23" s="53"/>
      <c r="I23" s="53"/>
      <c r="J23" s="53"/>
      <c r="K23" s="53"/>
      <c r="L23" s="53"/>
      <c r="M23" s="53"/>
    </row>
    <row r="24" spans="2:13" ht="13.4" customHeight="1">
      <c r="B24" s="44" t="s">
        <v>451</v>
      </c>
      <c r="C24" s="227">
        <v>5831</v>
      </c>
      <c r="D24" s="227">
        <v>192571</v>
      </c>
      <c r="E24" s="227">
        <v>8249</v>
      </c>
      <c r="F24" s="227">
        <v>206651</v>
      </c>
      <c r="G24" s="53"/>
      <c r="H24" s="53"/>
      <c r="I24" s="53"/>
      <c r="J24" s="53"/>
      <c r="K24" s="53"/>
      <c r="L24" s="53"/>
      <c r="M24" s="53"/>
    </row>
    <row r="25" spans="2:13" ht="13.4" customHeight="1">
      <c r="B25" s="44" t="s">
        <v>289</v>
      </c>
      <c r="C25" s="227">
        <v>107</v>
      </c>
      <c r="D25" s="227">
        <v>253189</v>
      </c>
      <c r="E25" s="227">
        <v>3540</v>
      </c>
      <c r="F25" s="227">
        <v>256836</v>
      </c>
      <c r="G25" s="53"/>
      <c r="H25" s="53"/>
      <c r="I25" s="53"/>
      <c r="J25" s="53"/>
      <c r="K25" s="53"/>
      <c r="L25" s="53"/>
      <c r="M25" s="53"/>
    </row>
    <row r="26" spans="2:13" ht="13.4" customHeight="1">
      <c r="B26" s="44" t="s">
        <v>452</v>
      </c>
      <c r="C26" s="227">
        <v>30247</v>
      </c>
      <c r="D26" s="227">
        <v>40511</v>
      </c>
      <c r="E26" s="227">
        <v>1078</v>
      </c>
      <c r="F26" s="227">
        <v>71836</v>
      </c>
      <c r="G26" s="53"/>
      <c r="H26" s="53"/>
      <c r="I26" s="53"/>
      <c r="J26" s="53"/>
      <c r="K26" s="53"/>
      <c r="L26" s="53"/>
      <c r="M26" s="53"/>
    </row>
    <row r="27" spans="2:13" ht="13.4" customHeight="1">
      <c r="B27" s="267" t="s">
        <v>537</v>
      </c>
      <c r="C27" s="268">
        <v>0</v>
      </c>
      <c r="D27" s="268">
        <v>0</v>
      </c>
      <c r="E27" s="268">
        <v>2</v>
      </c>
      <c r="F27" s="268">
        <v>2</v>
      </c>
      <c r="G27" s="53"/>
      <c r="H27" s="53"/>
      <c r="I27" s="53"/>
      <c r="J27" s="53"/>
      <c r="K27" s="53"/>
      <c r="L27" s="53"/>
      <c r="M27" s="53"/>
    </row>
    <row r="28" spans="2:13" ht="13.4" customHeight="1">
      <c r="B28" s="264" t="s">
        <v>293</v>
      </c>
      <c r="C28" s="270">
        <v>130843</v>
      </c>
      <c r="D28" s="270">
        <v>559709</v>
      </c>
      <c r="E28" s="270">
        <v>19378</v>
      </c>
      <c r="F28" s="270">
        <v>709930</v>
      </c>
      <c r="G28" s="53"/>
      <c r="H28" s="53"/>
      <c r="I28" s="53"/>
      <c r="J28" s="53"/>
      <c r="K28" s="53"/>
      <c r="L28" s="53"/>
      <c r="M28" s="53"/>
    </row>
    <row r="29" spans="2:13" ht="15" customHeight="1">
      <c r="B29" s="44"/>
      <c r="C29" s="169"/>
      <c r="D29" s="169"/>
      <c r="E29" s="169"/>
      <c r="F29" s="173"/>
      <c r="G29" s="53"/>
      <c r="H29" s="53"/>
      <c r="I29" s="53"/>
      <c r="J29" s="53"/>
      <c r="K29" s="53"/>
      <c r="L29" s="53"/>
      <c r="M29" s="53"/>
    </row>
    <row r="30" spans="2:13" ht="13.4" customHeight="1">
      <c r="B30" s="44" t="s">
        <v>464</v>
      </c>
      <c r="C30" s="227">
        <v>-29274</v>
      </c>
      <c r="D30" s="227">
        <v>-29027</v>
      </c>
      <c r="E30" s="227">
        <v>-368</v>
      </c>
      <c r="F30" s="227">
        <v>-58669</v>
      </c>
      <c r="G30" s="53"/>
      <c r="H30" s="53"/>
      <c r="I30" s="53"/>
      <c r="J30" s="53"/>
      <c r="K30" s="53"/>
      <c r="L30" s="53"/>
      <c r="M30" s="53"/>
    </row>
    <row r="31" spans="2:13" ht="13.4" customHeight="1">
      <c r="B31" s="44" t="s">
        <v>465</v>
      </c>
      <c r="C31" s="227">
        <v>-117</v>
      </c>
      <c r="D31" s="227">
        <v>-296200</v>
      </c>
      <c r="E31" s="227">
        <v>-1222</v>
      </c>
      <c r="F31" s="227">
        <v>-297539</v>
      </c>
      <c r="G31" s="53"/>
      <c r="H31" s="53"/>
      <c r="I31" s="53"/>
      <c r="J31" s="53"/>
      <c r="K31" s="53"/>
      <c r="L31" s="53"/>
      <c r="M31" s="53"/>
    </row>
    <row r="32" spans="2:13" ht="13.4" customHeight="1">
      <c r="B32" s="267" t="s">
        <v>289</v>
      </c>
      <c r="C32" s="268">
        <v>-81</v>
      </c>
      <c r="D32" s="268">
        <v>-245310</v>
      </c>
      <c r="E32" s="268">
        <v>-4653</v>
      </c>
      <c r="F32" s="268">
        <v>-250044</v>
      </c>
      <c r="G32" s="53"/>
      <c r="H32" s="53"/>
      <c r="I32" s="53"/>
      <c r="J32" s="53"/>
      <c r="K32" s="53"/>
      <c r="L32" s="53"/>
      <c r="M32" s="53"/>
    </row>
    <row r="33" spans="2:13" ht="13.4" customHeight="1">
      <c r="B33" s="264" t="s">
        <v>471</v>
      </c>
      <c r="C33" s="270">
        <v>-29472</v>
      </c>
      <c r="D33" s="270">
        <v>-570537</v>
      </c>
      <c r="E33" s="270">
        <v>-6243</v>
      </c>
      <c r="F33" s="270">
        <v>-606252</v>
      </c>
      <c r="G33" s="53"/>
      <c r="H33" s="53"/>
      <c r="I33" s="53"/>
      <c r="J33" s="53"/>
      <c r="K33" s="53"/>
      <c r="L33" s="53"/>
      <c r="M33" s="53"/>
    </row>
    <row r="34" spans="2:13" ht="15" customHeight="1"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</row>
    <row r="35" spans="2:13" ht="15" customHeight="1">
      <c r="B35" s="44"/>
      <c r="C35" s="169"/>
      <c r="D35" s="169"/>
      <c r="E35" s="169"/>
      <c r="F35" s="169"/>
    </row>
  </sheetData>
  <mergeCells count="2">
    <mergeCell ref="B4:D4"/>
    <mergeCell ref="C6:E6"/>
  </mergeCells>
  <pageMargins left="0.75" right="0.75" top="1" bottom="1" header="0.5" footer="0.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1:D50"/>
  <sheetViews>
    <sheetView showGridLines="0" showRuler="0" workbookViewId="0"/>
  </sheetViews>
  <sheetFormatPr defaultColWidth="13.1796875" defaultRowHeight="12.5"/>
  <cols>
    <col min="2" max="2" width="65.1796875" customWidth="1"/>
  </cols>
  <sheetData>
    <row r="1" spans="2:4" ht="15" customHeight="1"/>
    <row r="2" spans="2:4" ht="19.149999999999999" customHeight="1">
      <c r="B2" s="235" t="s">
        <v>538</v>
      </c>
      <c r="C2" s="235"/>
      <c r="D2" s="235"/>
    </row>
    <row r="3" spans="2:4" ht="13.4" customHeight="1">
      <c r="B3" s="128"/>
      <c r="C3" s="234" t="s">
        <v>53</v>
      </c>
      <c r="D3" s="234" t="s">
        <v>53</v>
      </c>
    </row>
    <row r="4" spans="2:4" ht="13.4" customHeight="1">
      <c r="B4" s="128"/>
      <c r="C4" s="1335" t="s">
        <v>56</v>
      </c>
      <c r="D4" s="234" t="s">
        <v>55</v>
      </c>
    </row>
    <row r="5" spans="2:4" ht="13.4" customHeight="1">
      <c r="B5" s="267"/>
      <c r="C5" s="272" t="s">
        <v>6</v>
      </c>
      <c r="D5" s="272" t="s">
        <v>6</v>
      </c>
    </row>
    <row r="6" spans="2:4" ht="13.4" customHeight="1">
      <c r="B6" s="321" t="s">
        <v>539</v>
      </c>
      <c r="C6" s="266">
        <v>10494</v>
      </c>
      <c r="D6" s="265">
        <v>11423</v>
      </c>
    </row>
    <row r="7" spans="2:4" ht="13.4" customHeight="1">
      <c r="B7" s="44" t="s">
        <v>540</v>
      </c>
      <c r="C7" s="117">
        <v>1870</v>
      </c>
      <c r="D7" s="227">
        <v>1523</v>
      </c>
    </row>
    <row r="8" spans="2:4" ht="13.4" customHeight="1">
      <c r="B8" s="44" t="s">
        <v>541</v>
      </c>
      <c r="C8" s="117">
        <v>-476</v>
      </c>
      <c r="D8" s="227">
        <v>-2239</v>
      </c>
    </row>
    <row r="9" spans="2:4" ht="13.4" customHeight="1">
      <c r="B9" s="267" t="s">
        <v>45</v>
      </c>
      <c r="C9" s="269">
        <v>33</v>
      </c>
      <c r="D9" s="268">
        <v>-213</v>
      </c>
    </row>
    <row r="10" spans="2:4" ht="13.4" customHeight="1">
      <c r="B10" s="264" t="s">
        <v>542</v>
      </c>
      <c r="C10" s="271">
        <v>11921</v>
      </c>
      <c r="D10" s="270">
        <v>10494</v>
      </c>
    </row>
    <row r="11" spans="2:4" ht="15" customHeight="1"/>
    <row r="12" spans="2:4" ht="15" customHeight="1"/>
    <row r="13" spans="2:4" ht="15" customHeight="1"/>
    <row r="14" spans="2:4" ht="15" customHeight="1"/>
    <row r="15" spans="2:4" ht="15" customHeight="1"/>
    <row r="16" spans="2: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D1672-9159-4F23-A9AE-61937BF931D0}">
  <sheetPr>
    <pageSetUpPr fitToPage="1"/>
  </sheetPr>
  <dimension ref="A1:J99"/>
  <sheetViews>
    <sheetView showGridLines="0" zoomScaleNormal="100" workbookViewId="0"/>
  </sheetViews>
  <sheetFormatPr defaultColWidth="9" defaultRowHeight="12" customHeight="1"/>
  <cols>
    <col min="1" max="1" width="7.54296875" style="545" customWidth="1"/>
    <col min="2" max="2" width="48.453125" style="545" customWidth="1"/>
    <col min="3" max="3" width="11.7265625" style="785" customWidth="1"/>
    <col min="4" max="5" width="11.7265625" style="545" customWidth="1"/>
    <col min="6" max="6" width="2" style="873" customWidth="1"/>
    <col min="7" max="9" width="11.7265625" style="873" customWidth="1"/>
    <col min="10" max="10" width="8" style="873" customWidth="1"/>
    <col min="11" max="16384" width="9" style="545"/>
  </cols>
  <sheetData>
    <row r="1" spans="1:10" ht="12.75" customHeight="1">
      <c r="D1" s="785"/>
      <c r="E1" s="785"/>
      <c r="F1" s="712"/>
      <c r="G1" s="712"/>
      <c r="H1" s="712"/>
      <c r="I1" s="712"/>
      <c r="J1" s="712"/>
    </row>
    <row r="2" spans="1:10" ht="33.75" customHeight="1">
      <c r="B2" s="825" t="s">
        <v>10</v>
      </c>
      <c r="C2" s="1414" t="s">
        <v>53</v>
      </c>
      <c r="D2" s="1414"/>
      <c r="E2" s="1414"/>
      <c r="F2" s="712"/>
      <c r="G2" s="1414" t="s">
        <v>557</v>
      </c>
      <c r="H2" s="1414"/>
      <c r="I2" s="1414"/>
      <c r="J2" s="1414"/>
    </row>
    <row r="3" spans="1:10" ht="15.5">
      <c r="B3" s="711"/>
      <c r="C3" s="826">
        <v>45657</v>
      </c>
      <c r="D3" s="826">
        <v>45291</v>
      </c>
      <c r="E3" s="827"/>
      <c r="F3" s="827"/>
      <c r="G3" s="826">
        <v>45657</v>
      </c>
      <c r="H3" s="826">
        <v>45291</v>
      </c>
      <c r="I3" s="827"/>
      <c r="J3" s="712"/>
    </row>
    <row r="4" spans="1:10" ht="12" customHeight="1">
      <c r="B4" s="787" t="s">
        <v>605</v>
      </c>
      <c r="C4" s="828" t="s">
        <v>6</v>
      </c>
      <c r="D4" s="828" t="s">
        <v>6</v>
      </c>
      <c r="E4" s="829" t="s">
        <v>26</v>
      </c>
      <c r="F4" s="712"/>
      <c r="G4" s="828" t="s">
        <v>6</v>
      </c>
      <c r="H4" s="828" t="s">
        <v>6</v>
      </c>
      <c r="I4" s="829" t="s">
        <v>26</v>
      </c>
      <c r="J4" s="712"/>
    </row>
    <row r="5" spans="1:10" ht="12" customHeight="1">
      <c r="B5" s="814" t="s">
        <v>22</v>
      </c>
      <c r="C5" s="830">
        <v>767</v>
      </c>
      <c r="D5" s="831">
        <v>768</v>
      </c>
      <c r="E5" s="832">
        <v>0</v>
      </c>
      <c r="F5" s="712"/>
      <c r="G5" s="830">
        <v>216</v>
      </c>
      <c r="H5" s="831">
        <v>182</v>
      </c>
      <c r="I5" s="831">
        <v>19</v>
      </c>
      <c r="J5" s="712"/>
    </row>
    <row r="6" spans="1:10" ht="13.5" customHeight="1">
      <c r="A6" s="789"/>
      <c r="B6" s="833" t="s">
        <v>606</v>
      </c>
      <c r="C6" s="834">
        <v>542</v>
      </c>
      <c r="D6" s="835">
        <v>440</v>
      </c>
      <c r="E6" s="835">
        <v>23</v>
      </c>
      <c r="F6" s="712"/>
      <c r="G6" s="834">
        <v>135</v>
      </c>
      <c r="H6" s="835">
        <v>131</v>
      </c>
      <c r="I6" s="835">
        <v>3</v>
      </c>
      <c r="J6" s="712"/>
    </row>
    <row r="7" spans="1:10" ht="12" customHeight="1">
      <c r="B7" s="823" t="s">
        <v>412</v>
      </c>
      <c r="C7" s="836">
        <v>1309</v>
      </c>
      <c r="D7" s="837">
        <v>1208</v>
      </c>
      <c r="E7" s="837">
        <v>8</v>
      </c>
      <c r="F7" s="712"/>
      <c r="G7" s="836">
        <v>351</v>
      </c>
      <c r="H7" s="837">
        <v>313</v>
      </c>
      <c r="I7" s="837">
        <v>12</v>
      </c>
      <c r="J7" s="712"/>
    </row>
    <row r="8" spans="1:10" ht="12" customHeight="1">
      <c r="B8" s="820" t="s">
        <v>559</v>
      </c>
      <c r="C8" s="838">
        <f>-910-1</f>
        <v>-911</v>
      </c>
      <c r="D8" s="768">
        <v>-795</v>
      </c>
      <c r="E8" s="839">
        <v>-15</v>
      </c>
      <c r="F8" s="712"/>
      <c r="G8" s="838">
        <f>-255</f>
        <v>-255</v>
      </c>
      <c r="H8" s="768">
        <v>-255</v>
      </c>
      <c r="I8" s="840">
        <v>0</v>
      </c>
      <c r="J8" s="712"/>
    </row>
    <row r="9" spans="1:10" ht="12" customHeight="1">
      <c r="B9" s="820" t="s">
        <v>415</v>
      </c>
      <c r="C9" s="838">
        <f>-9</f>
        <v>-9</v>
      </c>
      <c r="D9" s="768">
        <v>-4</v>
      </c>
      <c r="E9" s="768" t="s">
        <v>560</v>
      </c>
      <c r="F9" s="712"/>
      <c r="G9" s="838">
        <f>-7</f>
        <v>-7</v>
      </c>
      <c r="H9" s="768">
        <v>-4</v>
      </c>
      <c r="I9" s="768">
        <v>-75</v>
      </c>
      <c r="J9" s="712"/>
    </row>
    <row r="10" spans="1:10" ht="12" customHeight="1">
      <c r="B10" s="833" t="s">
        <v>416</v>
      </c>
      <c r="C10" s="841">
        <v>0</v>
      </c>
      <c r="D10" s="835">
        <v>2</v>
      </c>
      <c r="E10" s="835" t="s">
        <v>560</v>
      </c>
      <c r="F10" s="712"/>
      <c r="G10" s="834">
        <v>-1</v>
      </c>
      <c r="H10" s="835">
        <v>2</v>
      </c>
      <c r="I10" s="835" t="s">
        <v>560</v>
      </c>
      <c r="J10" s="712"/>
    </row>
    <row r="11" spans="1:10" ht="12" customHeight="1">
      <c r="B11" s="823" t="s">
        <v>561</v>
      </c>
      <c r="C11" s="836">
        <v>-920</v>
      </c>
      <c r="D11" s="837">
        <v>-797</v>
      </c>
      <c r="E11" s="837">
        <v>-15</v>
      </c>
      <c r="F11" s="712"/>
      <c r="G11" s="836">
        <v>-263</v>
      </c>
      <c r="H11" s="837">
        <v>-257</v>
      </c>
      <c r="I11" s="837">
        <v>-2</v>
      </c>
      <c r="J11" s="712"/>
    </row>
    <row r="12" spans="1:10" ht="12" customHeight="1">
      <c r="B12" s="842" t="s">
        <v>607</v>
      </c>
      <c r="C12" s="841">
        <v>0</v>
      </c>
      <c r="D12" s="843">
        <v>0</v>
      </c>
      <c r="E12" s="835"/>
      <c r="F12" s="712"/>
      <c r="G12" s="841">
        <v>0</v>
      </c>
      <c r="H12" s="843">
        <v>0</v>
      </c>
      <c r="I12" s="835"/>
      <c r="J12" s="712"/>
    </row>
    <row r="13" spans="1:10" ht="12" customHeight="1">
      <c r="B13" s="844" t="s">
        <v>419</v>
      </c>
      <c r="C13" s="845">
        <v>389</v>
      </c>
      <c r="D13" s="846">
        <v>411</v>
      </c>
      <c r="E13" s="846">
        <v>-5</v>
      </c>
      <c r="F13" s="712"/>
      <c r="G13" s="845">
        <v>88</v>
      </c>
      <c r="H13" s="846">
        <v>56</v>
      </c>
      <c r="I13" s="846">
        <v>57</v>
      </c>
      <c r="J13" s="712"/>
    </row>
    <row r="14" spans="1:10" ht="12" customHeight="1">
      <c r="B14" s="847" t="s">
        <v>642</v>
      </c>
      <c r="C14" s="838">
        <v>-6</v>
      </c>
      <c r="D14" s="768">
        <v>-4</v>
      </c>
      <c r="E14" s="835">
        <v>-50</v>
      </c>
      <c r="F14" s="712"/>
      <c r="G14" s="838">
        <v>-2</v>
      </c>
      <c r="H14" s="768">
        <v>4</v>
      </c>
      <c r="I14" s="835" t="s">
        <v>560</v>
      </c>
      <c r="J14" s="712"/>
    </row>
    <row r="15" spans="1:10" ht="12" customHeight="1">
      <c r="B15" s="823" t="s">
        <v>421</v>
      </c>
      <c r="C15" s="836">
        <v>383</v>
      </c>
      <c r="D15" s="837">
        <v>407</v>
      </c>
      <c r="E15" s="837">
        <v>-6</v>
      </c>
      <c r="F15" s="712"/>
      <c r="G15" s="836">
        <v>86</v>
      </c>
      <c r="H15" s="837">
        <v>60</v>
      </c>
      <c r="I15" s="837">
        <v>43</v>
      </c>
      <c r="J15" s="712"/>
    </row>
    <row r="16" spans="1:10" ht="12" customHeight="1">
      <c r="B16" s="820" t="s">
        <v>601</v>
      </c>
      <c r="C16" s="838">
        <v>288</v>
      </c>
      <c r="D16" s="768">
        <v>330</v>
      </c>
      <c r="E16" s="768">
        <v>-13</v>
      </c>
      <c r="F16" s="712"/>
      <c r="G16" s="838">
        <v>63</v>
      </c>
      <c r="H16" s="768">
        <v>47</v>
      </c>
      <c r="I16" s="768">
        <v>34</v>
      </c>
      <c r="J16" s="712"/>
    </row>
    <row r="17" spans="2:10" ht="12" customHeight="1">
      <c r="B17" s="820"/>
      <c r="C17" s="820"/>
      <c r="D17" s="768"/>
      <c r="E17" s="848"/>
      <c r="F17" s="712"/>
      <c r="G17" s="820"/>
      <c r="H17" s="768"/>
      <c r="I17" s="848"/>
      <c r="J17" s="712"/>
    </row>
    <row r="18" spans="2:10" ht="12" customHeight="1">
      <c r="B18" s="849" t="s">
        <v>568</v>
      </c>
      <c r="C18" s="850"/>
      <c r="D18" s="850"/>
      <c r="E18" s="851"/>
      <c r="F18" s="712"/>
      <c r="G18" s="850"/>
      <c r="H18" s="850"/>
      <c r="I18" s="851"/>
      <c r="J18" s="712"/>
    </row>
    <row r="19" spans="2:10" ht="12" customHeight="1">
      <c r="B19" s="852" t="s">
        <v>643</v>
      </c>
      <c r="C19" s="853">
        <v>0.28100000000000003</v>
      </c>
      <c r="D19" s="854">
        <v>0.32700000000000001</v>
      </c>
      <c r="E19" s="855"/>
      <c r="F19" s="712"/>
      <c r="G19" s="853">
        <v>0.23899999999999999</v>
      </c>
      <c r="H19" s="854">
        <v>0.19100000000000003</v>
      </c>
      <c r="I19" s="855"/>
      <c r="J19" s="712"/>
    </row>
    <row r="20" spans="2:10" ht="12" customHeight="1">
      <c r="B20" s="856" t="s">
        <v>644</v>
      </c>
      <c r="C20" s="857">
        <v>1</v>
      </c>
      <c r="D20" s="858">
        <v>1</v>
      </c>
      <c r="E20" s="859"/>
      <c r="F20" s="712"/>
      <c r="G20" s="857">
        <v>1.1000000000000001</v>
      </c>
      <c r="H20" s="858">
        <v>1</v>
      </c>
      <c r="I20" s="859"/>
      <c r="J20" s="712"/>
    </row>
    <row r="21" spans="2:10" ht="12" customHeight="1">
      <c r="B21" s="856" t="s">
        <v>571</v>
      </c>
      <c r="C21" s="860">
        <v>0.70000000000000007</v>
      </c>
      <c r="D21" s="861">
        <v>0.66</v>
      </c>
      <c r="E21" s="862"/>
      <c r="F21" s="712"/>
      <c r="G21" s="860">
        <v>0.75</v>
      </c>
      <c r="H21" s="861">
        <v>0.82000000000000006</v>
      </c>
      <c r="I21" s="862"/>
      <c r="J21" s="712"/>
    </row>
    <row r="22" spans="2:10" ht="12" customHeight="1">
      <c r="B22" s="856" t="s">
        <v>572</v>
      </c>
      <c r="C22" s="863">
        <v>4</v>
      </c>
      <c r="D22" s="864">
        <v>3</v>
      </c>
      <c r="E22" s="768"/>
      <c r="F22" s="712"/>
      <c r="G22" s="863">
        <v>5</v>
      </c>
      <c r="H22" s="864">
        <v>-10</v>
      </c>
      <c r="I22" s="768"/>
      <c r="J22" s="712"/>
    </row>
    <row r="23" spans="2:10" ht="12" customHeight="1">
      <c r="B23" s="856"/>
      <c r="C23" s="807"/>
      <c r="D23" s="807"/>
      <c r="E23" s="768"/>
      <c r="F23" s="712"/>
      <c r="G23" s="807"/>
      <c r="H23" s="807"/>
      <c r="I23" s="808"/>
      <c r="J23" s="712"/>
    </row>
    <row r="24" spans="2:10" ht="12" customHeight="1">
      <c r="B24" s="849" t="s">
        <v>614</v>
      </c>
      <c r="C24" s="865" t="s">
        <v>246</v>
      </c>
      <c r="D24" s="865" t="s">
        <v>246</v>
      </c>
      <c r="E24" s="768"/>
      <c r="F24" s="712"/>
      <c r="G24" s="807"/>
      <c r="H24" s="807"/>
      <c r="I24" s="808"/>
      <c r="J24" s="712"/>
    </row>
    <row r="25" spans="2:10" ht="12" customHeight="1">
      <c r="B25" s="856" t="s">
        <v>650</v>
      </c>
      <c r="C25" s="866">
        <v>124.6</v>
      </c>
      <c r="D25" s="867">
        <v>108.8</v>
      </c>
      <c r="E25" s="768"/>
      <c r="F25" s="712"/>
      <c r="G25" s="807"/>
      <c r="H25" s="807"/>
      <c r="I25" s="808"/>
      <c r="J25" s="712"/>
    </row>
    <row r="26" spans="2:10" ht="12" customHeight="1">
      <c r="B26" s="856" t="s">
        <v>651</v>
      </c>
      <c r="C26" s="866">
        <v>208.9</v>
      </c>
      <c r="D26" s="868">
        <v>182.9</v>
      </c>
      <c r="E26" s="768"/>
      <c r="F26" s="712"/>
      <c r="G26" s="807"/>
      <c r="H26" s="807"/>
      <c r="I26" s="808"/>
      <c r="J26" s="712"/>
    </row>
    <row r="27" spans="2:10" ht="12" customHeight="1">
      <c r="B27" s="856"/>
      <c r="C27" s="807"/>
      <c r="D27" s="807"/>
      <c r="E27" s="768"/>
      <c r="F27" s="712"/>
      <c r="G27" s="807"/>
      <c r="H27" s="807"/>
      <c r="I27" s="808"/>
      <c r="J27" s="712"/>
    </row>
    <row r="28" spans="2:10" ht="12" customHeight="1">
      <c r="B28" s="820"/>
      <c r="C28" s="869" t="s">
        <v>80</v>
      </c>
      <c r="D28" s="869" t="s">
        <v>94</v>
      </c>
      <c r="E28" s="768"/>
      <c r="F28" s="712"/>
      <c r="G28" s="807"/>
      <c r="H28" s="807"/>
      <c r="I28" s="808"/>
      <c r="J28" s="712"/>
    </row>
    <row r="29" spans="2:10" ht="12" customHeight="1">
      <c r="B29" s="849" t="s">
        <v>645</v>
      </c>
      <c r="C29" s="865" t="s">
        <v>246</v>
      </c>
      <c r="D29" s="865" t="s">
        <v>246</v>
      </c>
      <c r="E29" s="768"/>
      <c r="F29" s="712"/>
      <c r="G29" s="807"/>
      <c r="H29" s="807"/>
      <c r="I29" s="808"/>
      <c r="J29" s="712"/>
    </row>
    <row r="30" spans="2:10" ht="10.5">
      <c r="B30" s="820" t="s">
        <v>646</v>
      </c>
      <c r="C30" s="870">
        <v>14.5</v>
      </c>
      <c r="D30" s="871">
        <v>13.6</v>
      </c>
      <c r="E30" s="768"/>
      <c r="F30" s="712"/>
      <c r="G30" s="807"/>
      <c r="H30" s="807"/>
      <c r="I30" s="808"/>
      <c r="J30" s="712"/>
    </row>
    <row r="31" spans="2:10" ht="12" customHeight="1">
      <c r="B31" s="820" t="s">
        <v>276</v>
      </c>
      <c r="C31" s="872">
        <v>69.5</v>
      </c>
      <c r="D31" s="868">
        <v>60.3</v>
      </c>
      <c r="E31" s="768"/>
      <c r="F31" s="712"/>
      <c r="G31" s="807"/>
      <c r="H31" s="868"/>
      <c r="I31" s="868"/>
      <c r="J31" s="545"/>
    </row>
    <row r="32" spans="2:10" ht="12" customHeight="1">
      <c r="B32" s="820" t="s">
        <v>589</v>
      </c>
      <c r="C32" s="872">
        <v>7.9</v>
      </c>
      <c r="D32" s="868">
        <v>7.2</v>
      </c>
      <c r="E32" s="768"/>
      <c r="F32" s="712"/>
      <c r="G32" s="807"/>
      <c r="H32" s="868"/>
      <c r="I32" s="868"/>
      <c r="J32" s="545"/>
    </row>
    <row r="33" spans="2:10" ht="12" customHeight="1">
      <c r="B33" s="812" t="s">
        <v>647</v>
      </c>
      <c r="C33" s="872">
        <v>1.1000000000000001</v>
      </c>
      <c r="D33" s="868">
        <v>1</v>
      </c>
      <c r="E33" s="768"/>
      <c r="F33" s="712"/>
      <c r="G33" s="807"/>
      <c r="H33" s="868"/>
      <c r="I33" s="868"/>
      <c r="J33" s="545"/>
    </row>
    <row r="34" spans="2:10" ht="12" customHeight="1">
      <c r="C34" s="545"/>
      <c r="E34" s="768"/>
      <c r="F34" s="712"/>
      <c r="G34" s="807"/>
      <c r="H34" s="712"/>
      <c r="I34" s="712"/>
    </row>
    <row r="35" spans="2:10" ht="12" customHeight="1">
      <c r="C35" s="545"/>
      <c r="F35" s="545"/>
      <c r="G35" s="545"/>
      <c r="H35" s="545"/>
      <c r="I35" s="545"/>
    </row>
    <row r="36" spans="2:10" ht="12" customHeight="1">
      <c r="C36" s="545"/>
      <c r="F36" s="545"/>
      <c r="G36" s="545"/>
      <c r="H36" s="545"/>
      <c r="I36" s="545"/>
      <c r="J36" s="545"/>
    </row>
    <row r="37" spans="2:10" ht="12" customHeight="1">
      <c r="F37" s="545"/>
      <c r="G37" s="545"/>
      <c r="H37" s="545"/>
      <c r="I37" s="545"/>
      <c r="J37" s="545"/>
    </row>
    <row r="38" spans="2:10" ht="12" customHeight="1">
      <c r="J38" s="545"/>
    </row>
    <row r="39" spans="2:10" ht="12" customHeight="1">
      <c r="C39" s="545"/>
      <c r="J39" s="545"/>
    </row>
    <row r="40" spans="2:10" ht="12" customHeight="1">
      <c r="C40" s="545"/>
      <c r="F40" s="545"/>
      <c r="G40" s="545"/>
      <c r="H40" s="545"/>
      <c r="I40" s="545"/>
      <c r="J40" s="545"/>
    </row>
    <row r="41" spans="2:10" ht="12" customHeight="1">
      <c r="C41" s="545"/>
      <c r="F41" s="545"/>
      <c r="G41" s="545"/>
      <c r="H41" s="545"/>
      <c r="I41" s="545"/>
    </row>
    <row r="42" spans="2:10" ht="12" customHeight="1">
      <c r="C42" s="545"/>
      <c r="F42" s="545"/>
      <c r="G42" s="545"/>
      <c r="H42" s="545"/>
      <c r="I42" s="545"/>
      <c r="J42" s="545"/>
    </row>
    <row r="43" spans="2:10" ht="12" customHeight="1">
      <c r="C43" s="545"/>
      <c r="F43" s="545"/>
      <c r="G43" s="545"/>
      <c r="H43" s="545"/>
      <c r="I43" s="545"/>
      <c r="J43" s="545"/>
    </row>
    <row r="44" spans="2:10" ht="12" customHeight="1">
      <c r="F44" s="545"/>
      <c r="G44" s="545"/>
      <c r="H44" s="545"/>
      <c r="I44" s="545"/>
      <c r="J44" s="545"/>
    </row>
    <row r="45" spans="2:10" ht="12" customHeight="1">
      <c r="C45" s="545"/>
      <c r="J45" s="545"/>
    </row>
    <row r="46" spans="2:10" ht="12" customHeight="1">
      <c r="C46" s="545"/>
      <c r="F46" s="545"/>
      <c r="G46" s="545"/>
      <c r="H46" s="545"/>
      <c r="I46" s="545"/>
      <c r="J46" s="545"/>
    </row>
    <row r="47" spans="2:10" ht="12" customHeight="1">
      <c r="C47" s="545"/>
      <c r="F47" s="545"/>
      <c r="G47" s="545"/>
      <c r="H47" s="545"/>
      <c r="I47" s="545"/>
    </row>
    <row r="48" spans="2:10" ht="12" customHeight="1">
      <c r="C48" s="545"/>
      <c r="F48" s="545"/>
      <c r="G48" s="545"/>
      <c r="H48" s="545"/>
      <c r="I48" s="545"/>
    </row>
    <row r="49" spans="3:10" ht="12" customHeight="1">
      <c r="C49" s="545"/>
      <c r="F49" s="545"/>
      <c r="G49" s="545"/>
      <c r="H49" s="545"/>
      <c r="I49" s="545"/>
      <c r="J49" s="545"/>
    </row>
    <row r="50" spans="3:10" ht="12" customHeight="1">
      <c r="F50" s="545"/>
      <c r="G50" s="545"/>
      <c r="H50" s="545"/>
      <c r="I50" s="545"/>
      <c r="J50" s="545"/>
    </row>
    <row r="51" spans="3:10" ht="12" customHeight="1">
      <c r="J51" s="545"/>
    </row>
    <row r="52" spans="3:10" ht="12" customHeight="1">
      <c r="C52" s="545"/>
      <c r="J52" s="545"/>
    </row>
    <row r="53" spans="3:10" ht="12" customHeight="1">
      <c r="C53" s="545"/>
      <c r="F53" s="545"/>
      <c r="G53" s="545"/>
      <c r="H53" s="545"/>
      <c r="I53" s="545"/>
      <c r="J53" s="545"/>
    </row>
    <row r="54" spans="3:10" ht="12" customHeight="1">
      <c r="C54" s="545"/>
      <c r="F54" s="545"/>
      <c r="G54" s="545"/>
      <c r="H54" s="545"/>
      <c r="I54" s="545"/>
      <c r="J54" s="545"/>
    </row>
    <row r="55" spans="3:10" ht="12" customHeight="1">
      <c r="C55" s="545"/>
      <c r="F55" s="545"/>
      <c r="G55" s="545"/>
      <c r="H55" s="545"/>
      <c r="I55" s="545"/>
      <c r="J55" s="545"/>
    </row>
    <row r="56" spans="3:10" ht="12" customHeight="1">
      <c r="C56" s="545"/>
      <c r="F56" s="545"/>
      <c r="G56" s="545"/>
      <c r="H56" s="545"/>
      <c r="I56" s="545"/>
      <c r="J56" s="545"/>
    </row>
    <row r="57" spans="3:10" ht="12" customHeight="1">
      <c r="C57" s="545"/>
      <c r="F57" s="545"/>
      <c r="G57" s="545"/>
      <c r="H57" s="545"/>
      <c r="I57" s="545"/>
      <c r="J57" s="545"/>
    </row>
    <row r="58" spans="3:10" ht="12" customHeight="1">
      <c r="C58" s="545"/>
      <c r="F58" s="545"/>
      <c r="G58" s="545"/>
      <c r="H58" s="545"/>
      <c r="I58" s="545"/>
      <c r="J58" s="545"/>
    </row>
    <row r="59" spans="3:10" ht="12" customHeight="1">
      <c r="C59" s="545"/>
      <c r="F59" s="545"/>
      <c r="G59" s="545"/>
      <c r="H59" s="545"/>
      <c r="I59" s="545"/>
      <c r="J59" s="545"/>
    </row>
    <row r="60" spans="3:10" ht="12" customHeight="1">
      <c r="C60" s="545"/>
      <c r="F60" s="545"/>
      <c r="G60" s="545"/>
      <c r="H60" s="545"/>
      <c r="I60" s="545"/>
      <c r="J60" s="545"/>
    </row>
    <row r="61" spans="3:10" ht="12" customHeight="1">
      <c r="C61" s="545"/>
      <c r="F61" s="545"/>
      <c r="G61" s="545"/>
      <c r="H61" s="545"/>
      <c r="I61" s="545"/>
      <c r="J61" s="545"/>
    </row>
    <row r="62" spans="3:10" ht="12" customHeight="1">
      <c r="C62" s="545"/>
      <c r="F62" s="545"/>
      <c r="G62" s="545"/>
      <c r="H62" s="545"/>
      <c r="I62" s="545"/>
      <c r="J62" s="545"/>
    </row>
    <row r="63" spans="3:10" ht="12" customHeight="1">
      <c r="C63" s="545"/>
      <c r="F63" s="545"/>
      <c r="G63" s="545"/>
      <c r="H63" s="545"/>
      <c r="I63" s="545"/>
      <c r="J63" s="545"/>
    </row>
    <row r="64" spans="3:10" ht="12" customHeight="1">
      <c r="C64" s="545"/>
      <c r="F64" s="545"/>
      <c r="G64" s="545"/>
      <c r="H64" s="545"/>
      <c r="I64" s="545"/>
      <c r="J64" s="545"/>
    </row>
    <row r="65" spans="3:10" ht="12" customHeight="1">
      <c r="C65" s="545"/>
      <c r="F65" s="545"/>
      <c r="G65" s="545"/>
      <c r="H65" s="545"/>
      <c r="I65" s="545"/>
      <c r="J65" s="545"/>
    </row>
    <row r="66" spans="3:10" ht="12" customHeight="1">
      <c r="C66" s="545"/>
      <c r="F66" s="545"/>
      <c r="G66" s="545"/>
      <c r="H66" s="545"/>
      <c r="I66" s="545"/>
      <c r="J66" s="545"/>
    </row>
    <row r="67" spans="3:10" ht="12" customHeight="1">
      <c r="C67" s="545"/>
      <c r="F67" s="545"/>
      <c r="G67" s="545"/>
      <c r="H67" s="545"/>
      <c r="I67" s="545"/>
      <c r="J67" s="545"/>
    </row>
    <row r="68" spans="3:10" ht="12" customHeight="1">
      <c r="C68" s="545"/>
      <c r="F68" s="545"/>
      <c r="G68" s="545"/>
      <c r="H68" s="545"/>
      <c r="I68" s="545"/>
      <c r="J68" s="545"/>
    </row>
    <row r="69" spans="3:10" ht="12" customHeight="1">
      <c r="C69" s="545"/>
      <c r="F69" s="545"/>
      <c r="G69" s="545"/>
      <c r="H69" s="545"/>
      <c r="I69" s="545"/>
      <c r="J69" s="545"/>
    </row>
    <row r="70" spans="3:10" ht="12" customHeight="1">
      <c r="C70" s="545"/>
      <c r="F70" s="545"/>
      <c r="G70" s="545"/>
      <c r="H70" s="545"/>
      <c r="I70" s="545"/>
      <c r="J70" s="545"/>
    </row>
    <row r="71" spans="3:10" ht="12" customHeight="1">
      <c r="C71" s="545"/>
      <c r="F71" s="545"/>
      <c r="G71" s="545"/>
      <c r="H71" s="545"/>
      <c r="I71" s="545"/>
      <c r="J71" s="545"/>
    </row>
    <row r="72" spans="3:10" ht="12" customHeight="1">
      <c r="C72" s="545"/>
      <c r="F72" s="545"/>
      <c r="G72" s="545"/>
      <c r="H72" s="545"/>
      <c r="I72" s="545"/>
      <c r="J72" s="545"/>
    </row>
    <row r="73" spans="3:10" ht="12" customHeight="1">
      <c r="C73" s="545"/>
      <c r="F73" s="545"/>
      <c r="G73" s="545"/>
      <c r="H73" s="545"/>
      <c r="I73" s="545"/>
      <c r="J73" s="545"/>
    </row>
    <row r="74" spans="3:10" ht="12" customHeight="1">
      <c r="C74" s="545"/>
      <c r="F74" s="545"/>
      <c r="G74" s="545"/>
      <c r="H74" s="545"/>
      <c r="I74" s="545"/>
      <c r="J74" s="545"/>
    </row>
    <row r="75" spans="3:10" ht="12" customHeight="1">
      <c r="C75" s="545"/>
      <c r="F75" s="545"/>
      <c r="G75" s="545"/>
      <c r="H75" s="545"/>
      <c r="I75" s="545"/>
      <c r="J75" s="545"/>
    </row>
    <row r="76" spans="3:10" ht="12" customHeight="1">
      <c r="C76" s="545"/>
      <c r="F76" s="545"/>
      <c r="G76" s="545"/>
      <c r="H76" s="545"/>
      <c r="I76" s="545"/>
      <c r="J76" s="545"/>
    </row>
    <row r="77" spans="3:10" ht="12" customHeight="1">
      <c r="C77" s="545"/>
      <c r="F77" s="545"/>
      <c r="G77" s="545"/>
      <c r="H77" s="545"/>
      <c r="I77" s="545"/>
      <c r="J77" s="545"/>
    </row>
    <row r="78" spans="3:10" ht="12" customHeight="1">
      <c r="C78" s="545"/>
      <c r="F78" s="545"/>
      <c r="G78" s="545"/>
      <c r="H78" s="545"/>
      <c r="I78" s="545"/>
      <c r="J78" s="545"/>
    </row>
    <row r="79" spans="3:10" ht="12" customHeight="1">
      <c r="C79" s="545"/>
      <c r="F79" s="545"/>
      <c r="G79" s="545"/>
      <c r="H79" s="545"/>
      <c r="I79" s="545"/>
    </row>
    <row r="80" spans="3:10" ht="12" customHeight="1">
      <c r="C80" s="545"/>
      <c r="F80" s="545"/>
      <c r="G80" s="545"/>
      <c r="H80" s="545"/>
      <c r="I80" s="545"/>
      <c r="J80" s="545"/>
    </row>
    <row r="81" spans="3:10" ht="12" customHeight="1">
      <c r="C81" s="545"/>
      <c r="F81" s="545"/>
      <c r="G81" s="545"/>
      <c r="H81" s="545"/>
      <c r="I81" s="545"/>
      <c r="J81" s="545"/>
    </row>
    <row r="82" spans="3:10" ht="12" customHeight="1">
      <c r="F82" s="545"/>
      <c r="G82" s="545"/>
      <c r="H82" s="545"/>
      <c r="I82" s="545"/>
      <c r="J82" s="545"/>
    </row>
    <row r="83" spans="3:10" ht="12" customHeight="1">
      <c r="C83" s="545"/>
      <c r="J83" s="545"/>
    </row>
    <row r="84" spans="3:10" ht="12" customHeight="1">
      <c r="C84" s="545"/>
      <c r="F84" s="545"/>
      <c r="G84" s="545"/>
      <c r="H84" s="545"/>
      <c r="I84" s="545"/>
      <c r="J84" s="545"/>
    </row>
    <row r="85" spans="3:10" ht="12" customHeight="1">
      <c r="C85" s="545"/>
      <c r="F85" s="545"/>
      <c r="G85" s="545"/>
      <c r="H85" s="545"/>
      <c r="I85" s="545"/>
      <c r="J85" s="545"/>
    </row>
    <row r="86" spans="3:10" ht="12" customHeight="1">
      <c r="C86" s="545"/>
      <c r="F86" s="545"/>
      <c r="G86" s="545"/>
      <c r="H86" s="545"/>
      <c r="I86" s="545"/>
      <c r="J86" s="545"/>
    </row>
    <row r="87" spans="3:10" ht="12" customHeight="1">
      <c r="C87" s="545"/>
      <c r="F87" s="545"/>
      <c r="G87" s="545"/>
      <c r="H87" s="545"/>
      <c r="I87" s="545"/>
      <c r="J87" s="545"/>
    </row>
    <row r="88" spans="3:10" ht="12" customHeight="1">
      <c r="C88" s="545"/>
      <c r="F88" s="545"/>
      <c r="G88" s="545"/>
      <c r="H88" s="545"/>
      <c r="I88" s="545"/>
      <c r="J88" s="545"/>
    </row>
    <row r="89" spans="3:10" ht="12" customHeight="1">
      <c r="C89" s="545"/>
      <c r="F89" s="545"/>
      <c r="G89" s="545"/>
      <c r="H89" s="545"/>
      <c r="I89" s="545"/>
    </row>
    <row r="90" spans="3:10" ht="12" customHeight="1">
      <c r="C90" s="545"/>
      <c r="F90" s="545"/>
      <c r="G90" s="545"/>
      <c r="H90" s="545"/>
      <c r="I90" s="545"/>
    </row>
    <row r="91" spans="3:10" ht="12" customHeight="1">
      <c r="C91" s="545"/>
      <c r="F91" s="545"/>
      <c r="G91" s="545"/>
      <c r="H91" s="545"/>
      <c r="I91" s="545"/>
      <c r="J91" s="545"/>
    </row>
    <row r="92" spans="3:10" ht="12" customHeight="1">
      <c r="F92" s="545"/>
      <c r="G92" s="545"/>
      <c r="H92" s="545"/>
      <c r="I92" s="545"/>
      <c r="J92" s="545"/>
    </row>
    <row r="93" spans="3:10" ht="12" customHeight="1">
      <c r="J93" s="545"/>
    </row>
    <row r="94" spans="3:10" ht="12" customHeight="1">
      <c r="C94" s="545"/>
    </row>
    <row r="95" spans="3:10" ht="12" customHeight="1">
      <c r="C95" s="545"/>
      <c r="F95" s="545"/>
      <c r="G95" s="545"/>
      <c r="H95" s="545"/>
      <c r="I95" s="545"/>
      <c r="J95" s="545"/>
    </row>
    <row r="96" spans="3:10" ht="12" customHeight="1">
      <c r="C96" s="545"/>
      <c r="F96" s="545"/>
      <c r="G96" s="545"/>
      <c r="H96" s="545"/>
      <c r="I96" s="545"/>
    </row>
    <row r="97" spans="3:9" ht="12" customHeight="1">
      <c r="F97" s="545"/>
      <c r="G97" s="545"/>
      <c r="H97" s="545"/>
      <c r="I97" s="545"/>
    </row>
    <row r="98" spans="3:9" ht="12" customHeight="1">
      <c r="C98" s="545"/>
    </row>
    <row r="99" spans="3:9" ht="12" customHeight="1">
      <c r="F99" s="545"/>
      <c r="G99" s="545"/>
      <c r="H99" s="545"/>
      <c r="I99" s="545"/>
    </row>
  </sheetData>
  <mergeCells count="2">
    <mergeCell ref="C2:E2"/>
    <mergeCell ref="G2:J2"/>
  </mergeCells>
  <pageMargins left="0.75" right="0.75" top="1" bottom="1" header="0.5" footer="0.5"/>
  <pageSetup paperSize="9" scale="49" orientation="portrait" r:id="rId1"/>
  <headerFooter>
    <oddFooter>&amp;C_x000D_&amp;1#&amp;"Calibri"&amp;10&amp;K000000 Restricted - Internal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1:D50"/>
  <sheetViews>
    <sheetView showGridLines="0" showRuler="0" workbookViewId="0"/>
  </sheetViews>
  <sheetFormatPr defaultColWidth="13.1796875" defaultRowHeight="12.5"/>
  <cols>
    <col min="2" max="2" width="65.1796875" customWidth="1"/>
  </cols>
  <sheetData>
    <row r="1" spans="2:4" ht="15" customHeight="1"/>
    <row r="2" spans="2:4" ht="19.149999999999999" customHeight="1">
      <c r="B2" s="235" t="s">
        <v>543</v>
      </c>
      <c r="C2" s="373"/>
      <c r="D2" s="373"/>
    </row>
    <row r="3" spans="2:4" ht="13.4" customHeight="1">
      <c r="B3" s="44"/>
      <c r="C3" s="234"/>
      <c r="D3" s="10"/>
    </row>
    <row r="4" spans="2:4" ht="13.4" customHeight="1">
      <c r="B4" s="44"/>
      <c r="C4" s="234" t="s">
        <v>193</v>
      </c>
      <c r="D4" s="234" t="s">
        <v>193</v>
      </c>
    </row>
    <row r="5" spans="2:4" ht="13.4" customHeight="1">
      <c r="B5" s="44"/>
      <c r="C5" s="234" t="s">
        <v>56</v>
      </c>
      <c r="D5" s="234" t="s">
        <v>55</v>
      </c>
    </row>
    <row r="6" spans="2:4" ht="13.4" customHeight="1">
      <c r="B6" s="267"/>
      <c r="C6" s="272" t="s">
        <v>6</v>
      </c>
      <c r="D6" s="272" t="s">
        <v>6</v>
      </c>
    </row>
    <row r="7" spans="2:4" ht="13.4" customHeight="1">
      <c r="B7" s="321" t="s">
        <v>544</v>
      </c>
      <c r="C7" s="535">
        <v>299</v>
      </c>
      <c r="D7" s="536">
        <v>295</v>
      </c>
    </row>
    <row r="8" spans="2:4" ht="13.4" customHeight="1">
      <c r="B8" s="44" t="s">
        <v>545</v>
      </c>
      <c r="C8" s="260">
        <v>59</v>
      </c>
      <c r="D8" s="305">
        <v>99</v>
      </c>
    </row>
    <row r="9" spans="2:4" ht="13.4" customHeight="1">
      <c r="B9" s="44" t="s">
        <v>43</v>
      </c>
      <c r="C9" s="260">
        <v>213</v>
      </c>
      <c r="D9" s="305">
        <v>397</v>
      </c>
    </row>
    <row r="10" spans="2:4" ht="13.4" customHeight="1">
      <c r="B10" s="44" t="s">
        <v>546</v>
      </c>
      <c r="C10" s="260">
        <v>439</v>
      </c>
      <c r="D10" s="305">
        <v>504</v>
      </c>
    </row>
    <row r="11" spans="2:4" ht="13.4" customHeight="1">
      <c r="B11" s="44" t="s">
        <v>547</v>
      </c>
      <c r="C11" s="260">
        <v>14</v>
      </c>
      <c r="D11" s="305">
        <v>0</v>
      </c>
    </row>
    <row r="12" spans="2:4" ht="13.4" customHeight="1">
      <c r="B12" s="267" t="s">
        <v>548</v>
      </c>
      <c r="C12" s="537">
        <v>359</v>
      </c>
      <c r="D12" s="306">
        <v>289</v>
      </c>
    </row>
    <row r="13" spans="2:4" ht="13.4" customHeight="1">
      <c r="B13" s="264" t="s">
        <v>79</v>
      </c>
      <c r="C13" s="538">
        <v>1383</v>
      </c>
      <c r="D13" s="539">
        <v>1584</v>
      </c>
    </row>
    <row r="14" spans="2:4" ht="15" customHeight="1"/>
    <row r="15" spans="2:4" ht="15" customHeight="1">
      <c r="C15" s="1"/>
    </row>
    <row r="16" spans="2: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pageMargins left="0.75" right="0.75" top="1" bottom="1" header="0.5" footer="0.5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1:D50"/>
  <sheetViews>
    <sheetView showGridLines="0" showRuler="0" workbookViewId="0"/>
  </sheetViews>
  <sheetFormatPr defaultColWidth="13.1796875" defaultRowHeight="12.5"/>
  <cols>
    <col min="2" max="2" width="65.1796875" customWidth="1"/>
    <col min="3" max="4" width="14.81640625" customWidth="1"/>
  </cols>
  <sheetData>
    <row r="1" spans="2:4" ht="15" customHeight="1"/>
    <row r="2" spans="2:4" ht="19.149999999999999" customHeight="1">
      <c r="B2" s="235" t="s">
        <v>549</v>
      </c>
      <c r="C2" s="540"/>
      <c r="D2" s="540"/>
    </row>
    <row r="3" spans="2:4" ht="13.4" customHeight="1">
      <c r="B3" s="44"/>
      <c r="C3" s="234" t="s">
        <v>193</v>
      </c>
      <c r="D3" s="234" t="s">
        <v>193</v>
      </c>
    </row>
    <row r="4" spans="2:4" ht="13.4" customHeight="1">
      <c r="B4" s="44"/>
      <c r="C4" s="234" t="s">
        <v>56</v>
      </c>
      <c r="D4" s="234" t="s">
        <v>55</v>
      </c>
    </row>
    <row r="5" spans="2:4" ht="13.4" customHeight="1">
      <c r="B5" s="267"/>
      <c r="C5" s="272" t="s">
        <v>6</v>
      </c>
      <c r="D5" s="272" t="s">
        <v>6</v>
      </c>
    </row>
    <row r="6" spans="2:4" ht="13.4" customHeight="1">
      <c r="B6" s="321" t="s">
        <v>364</v>
      </c>
      <c r="C6" s="266">
        <v>3625</v>
      </c>
      <c r="D6" s="265">
        <v>3671</v>
      </c>
    </row>
    <row r="7" spans="2:4" ht="13.4" customHeight="1">
      <c r="B7" s="44" t="s">
        <v>363</v>
      </c>
      <c r="C7" s="117">
        <v>-1873</v>
      </c>
      <c r="D7" s="227">
        <v>-1366</v>
      </c>
    </row>
    <row r="8" spans="2:4" ht="13.4" customHeight="1">
      <c r="B8" s="44" t="s">
        <v>436</v>
      </c>
      <c r="C8" s="117">
        <v>-2930</v>
      </c>
      <c r="D8" s="227">
        <v>-3707</v>
      </c>
    </row>
    <row r="9" spans="2:4" ht="13.4" customHeight="1">
      <c r="B9" s="44" t="s">
        <v>550</v>
      </c>
      <c r="C9" s="117">
        <v>-1059</v>
      </c>
      <c r="D9" s="227">
        <v>-240</v>
      </c>
    </row>
    <row r="10" spans="2:4" ht="13.4" customHeight="1">
      <c r="B10" s="267" t="s">
        <v>551</v>
      </c>
      <c r="C10" s="269">
        <v>1769</v>
      </c>
      <c r="D10" s="268">
        <v>1565</v>
      </c>
    </row>
    <row r="11" spans="2:4" ht="13.4" customHeight="1">
      <c r="B11" s="264" t="s">
        <v>79</v>
      </c>
      <c r="C11" s="271">
        <v>-468</v>
      </c>
      <c r="D11" s="270">
        <v>-77</v>
      </c>
    </row>
    <row r="12" spans="2:4" ht="15" customHeight="1"/>
    <row r="13" spans="2:4" ht="15" customHeight="1"/>
    <row r="14" spans="2:4" ht="15" customHeight="1"/>
    <row r="15" spans="2:4" ht="15" customHeight="1"/>
    <row r="16" spans="2: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pageMargins left="0.75" right="0.75" top="1" bottom="1" header="0.5" footer="0.5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6810A-8937-46F6-8FCF-543B7956F1EE}">
  <sheetPr>
    <pageSetUpPr autoPageBreaks="0"/>
  </sheetPr>
  <dimension ref="A1:K26"/>
  <sheetViews>
    <sheetView showGridLines="0" zoomScaleNormal="100" workbookViewId="0">
      <selection sqref="A1:B1"/>
    </sheetView>
  </sheetViews>
  <sheetFormatPr defaultColWidth="8.81640625" defaultRowHeight="12.5"/>
  <cols>
    <col min="1" max="1" width="41.453125" style="873" customWidth="1"/>
    <col min="2" max="2" width="15.1796875" style="873" customWidth="1"/>
    <col min="3" max="5" width="12.54296875" style="873" customWidth="1"/>
    <col min="6" max="6" width="12" style="873" customWidth="1"/>
    <col min="7" max="8" width="11.54296875" style="873" customWidth="1"/>
    <col min="9" max="16384" width="8.81640625" style="873"/>
  </cols>
  <sheetData>
    <row r="1" spans="1:11" ht="15.5">
      <c r="A1" s="1455" t="s">
        <v>705</v>
      </c>
      <c r="B1" s="1455"/>
      <c r="J1" s="1193"/>
      <c r="K1" s="1194"/>
    </row>
    <row r="2" spans="1:11">
      <c r="J2" s="1193"/>
      <c r="K2" s="1194"/>
    </row>
    <row r="3" spans="1:11" ht="12.75" customHeight="1">
      <c r="B3" s="1456" t="s">
        <v>24</v>
      </c>
      <c r="C3" s="1456"/>
      <c r="D3" s="1456"/>
      <c r="E3" s="1456"/>
      <c r="F3" s="1456"/>
      <c r="G3" s="1456"/>
      <c r="J3" s="1193"/>
      <c r="K3" s="1194"/>
    </row>
    <row r="4" spans="1:11" ht="31.5">
      <c r="A4" s="1195"/>
      <c r="B4" s="1196" t="s">
        <v>8</v>
      </c>
      <c r="C4" s="1196" t="s">
        <v>9</v>
      </c>
      <c r="D4" s="1196" t="s">
        <v>706</v>
      </c>
      <c r="E4" s="1196" t="s">
        <v>13</v>
      </c>
      <c r="F4" s="1196" t="s">
        <v>11</v>
      </c>
      <c r="G4" s="1196" t="s">
        <v>14</v>
      </c>
      <c r="H4" s="1196" t="s">
        <v>280</v>
      </c>
      <c r="J4" s="1193"/>
      <c r="K4" s="1194"/>
    </row>
    <row r="5" spans="1:11">
      <c r="A5" s="1197" t="s">
        <v>707</v>
      </c>
      <c r="B5" s="865" t="s">
        <v>6</v>
      </c>
      <c r="C5" s="865" t="s">
        <v>6</v>
      </c>
      <c r="D5" s="865" t="s">
        <v>6</v>
      </c>
      <c r="E5" s="865" t="s">
        <v>6</v>
      </c>
      <c r="F5" s="865" t="s">
        <v>6</v>
      </c>
      <c r="G5" s="865" t="s">
        <v>6</v>
      </c>
      <c r="H5" s="865" t="s">
        <v>6</v>
      </c>
      <c r="J5" s="1193"/>
      <c r="K5" s="1194"/>
    </row>
    <row r="6" spans="1:11">
      <c r="A6" s="823" t="s">
        <v>567</v>
      </c>
      <c r="B6" s="1198">
        <v>2465</v>
      </c>
      <c r="C6" s="1198">
        <v>490</v>
      </c>
      <c r="D6" s="1199">
        <v>288</v>
      </c>
      <c r="E6" s="1199">
        <v>2513</v>
      </c>
      <c r="F6" s="1199">
        <v>302</v>
      </c>
      <c r="G6" s="1198">
        <f>-742</f>
        <v>-742</v>
      </c>
      <c r="H6" s="1200">
        <f>5316</f>
        <v>5316</v>
      </c>
      <c r="J6" s="1193"/>
      <c r="K6" s="1194"/>
    </row>
    <row r="7" spans="1:11">
      <c r="J7" s="1193"/>
      <c r="K7" s="1194"/>
    </row>
    <row r="8" spans="1:11">
      <c r="A8" s="1197"/>
      <c r="B8" s="953" t="s">
        <v>246</v>
      </c>
      <c r="C8" s="953" t="s">
        <v>246</v>
      </c>
      <c r="D8" s="953" t="s">
        <v>246</v>
      </c>
      <c r="E8" s="953" t="s">
        <v>246</v>
      </c>
      <c r="F8" s="953" t="s">
        <v>246</v>
      </c>
      <c r="G8" s="953" t="s">
        <v>246</v>
      </c>
      <c r="H8" s="953" t="s">
        <v>246</v>
      </c>
      <c r="J8" s="1193"/>
      <c r="K8" s="1194"/>
    </row>
    <row r="9" spans="1:11">
      <c r="A9" s="814" t="s">
        <v>708</v>
      </c>
      <c r="B9" s="880">
        <v>14.6</v>
      </c>
      <c r="C9" s="1201">
        <v>3.1</v>
      </c>
      <c r="D9" s="880">
        <v>1.1000000000000001</v>
      </c>
      <c r="E9" s="880">
        <v>29.7</v>
      </c>
      <c r="F9" s="880">
        <v>3.7</v>
      </c>
      <c r="G9" s="880">
        <v>6.5</v>
      </c>
      <c r="H9" s="1202">
        <v>58.7</v>
      </c>
      <c r="J9" s="1193"/>
      <c r="K9" s="1194"/>
    </row>
    <row r="10" spans="1:11">
      <c r="A10" s="833" t="s">
        <v>709</v>
      </c>
      <c r="B10" s="1203">
        <v>-3.9</v>
      </c>
      <c r="C10" s="1204">
        <v>0</v>
      </c>
      <c r="D10" s="1205">
        <v>-0.1</v>
      </c>
      <c r="E10" s="1204">
        <v>0</v>
      </c>
      <c r="F10" s="1205">
        <v>-0.4</v>
      </c>
      <c r="G10" s="1205">
        <v>-3.6</v>
      </c>
      <c r="H10" s="1206">
        <v>-8</v>
      </c>
      <c r="J10" s="1193"/>
      <c r="K10" s="1194"/>
    </row>
    <row r="11" spans="1:11">
      <c r="A11" s="823" t="s">
        <v>710</v>
      </c>
      <c r="B11" s="1207">
        <v>10.7</v>
      </c>
      <c r="C11" s="1207">
        <v>3.1</v>
      </c>
      <c r="D11" s="1207">
        <v>1</v>
      </c>
      <c r="E11" s="1207">
        <v>29.7</v>
      </c>
      <c r="F11" s="1208">
        <v>3.3</v>
      </c>
      <c r="G11" s="1208">
        <v>2.9</v>
      </c>
      <c r="H11" s="1209">
        <v>50.7</v>
      </c>
      <c r="J11" s="1193"/>
      <c r="K11" s="1194"/>
    </row>
    <row r="12" spans="1:11">
      <c r="J12" s="1193"/>
      <c r="K12" s="1194"/>
    </row>
    <row r="13" spans="1:11">
      <c r="A13" s="823" t="s">
        <v>707</v>
      </c>
      <c r="B13" s="1210">
        <v>0.23100000000000001</v>
      </c>
      <c r="C13" s="1210">
        <v>0.16</v>
      </c>
      <c r="D13" s="1210">
        <v>0.28100000000000003</v>
      </c>
      <c r="E13" s="1210">
        <v>8.5000000000000006E-2</v>
      </c>
      <c r="F13" s="1210">
        <v>9.0999999999999998E-2</v>
      </c>
      <c r="G13" s="1210" t="s">
        <v>711</v>
      </c>
      <c r="H13" s="1211">
        <v>0.105</v>
      </c>
      <c r="J13" s="1193"/>
      <c r="K13" s="1194"/>
    </row>
    <row r="14" spans="1:11">
      <c r="J14" s="1193"/>
      <c r="K14" s="1194"/>
    </row>
    <row r="15" spans="1:11">
      <c r="J15" s="1194"/>
      <c r="K15" s="1194"/>
    </row>
    <row r="16" spans="1:11" ht="12.75" customHeight="1">
      <c r="B16" s="1456" t="s">
        <v>25</v>
      </c>
      <c r="C16" s="1456"/>
      <c r="D16" s="1456"/>
      <c r="E16" s="1456"/>
      <c r="F16" s="1456"/>
      <c r="G16" s="1456"/>
    </row>
    <row r="17" spans="1:8" ht="31.5">
      <c r="A17" s="1195"/>
      <c r="B17" s="1196" t="s">
        <v>8</v>
      </c>
      <c r="C17" s="1196" t="s">
        <v>9</v>
      </c>
      <c r="D17" s="1196" t="s">
        <v>10</v>
      </c>
      <c r="E17" s="1196" t="s">
        <v>13</v>
      </c>
      <c r="F17" s="1196" t="s">
        <v>11</v>
      </c>
      <c r="G17" s="1196" t="s">
        <v>14</v>
      </c>
      <c r="H17" s="1196" t="s">
        <v>280</v>
      </c>
    </row>
    <row r="18" spans="1:8">
      <c r="A18" s="1197" t="s">
        <v>707</v>
      </c>
      <c r="B18" s="865" t="s">
        <v>6</v>
      </c>
      <c r="C18" s="865" t="s">
        <v>6</v>
      </c>
      <c r="D18" s="865" t="s">
        <v>6</v>
      </c>
      <c r="E18" s="865" t="s">
        <v>6</v>
      </c>
      <c r="F18" s="865" t="s">
        <v>6</v>
      </c>
      <c r="G18" s="865" t="s">
        <v>6</v>
      </c>
      <c r="H18" s="865" t="s">
        <v>6</v>
      </c>
    </row>
    <row r="19" spans="1:8">
      <c r="A19" s="814" t="s">
        <v>567</v>
      </c>
      <c r="B19" s="1198">
        <v>1962</v>
      </c>
      <c r="C19" s="1198">
        <v>584</v>
      </c>
      <c r="D19" s="1198">
        <v>330</v>
      </c>
      <c r="E19" s="1198">
        <v>2041</v>
      </c>
      <c r="F19" s="1198">
        <v>131</v>
      </c>
      <c r="G19" s="1198">
        <v>-774</v>
      </c>
      <c r="H19" s="1200">
        <v>4274</v>
      </c>
    </row>
    <row r="21" spans="1:8">
      <c r="A21" s="1197"/>
      <c r="B21" s="1212" t="s">
        <v>246</v>
      </c>
      <c r="C21" s="1212" t="s">
        <v>246</v>
      </c>
      <c r="D21" s="953" t="s">
        <v>246</v>
      </c>
      <c r="E21" s="953" t="s">
        <v>246</v>
      </c>
      <c r="F21" s="953" t="s">
        <v>246</v>
      </c>
      <c r="G21" s="953" t="s">
        <v>246</v>
      </c>
      <c r="H21" s="953" t="s">
        <v>246</v>
      </c>
    </row>
    <row r="22" spans="1:8">
      <c r="A22" s="814" t="s">
        <v>712</v>
      </c>
      <c r="B22" s="1213">
        <v>14</v>
      </c>
      <c r="C22" s="1213">
        <v>2.9</v>
      </c>
      <c r="D22" s="1214">
        <v>1.1000000000000001</v>
      </c>
      <c r="E22" s="1214">
        <v>29</v>
      </c>
      <c r="F22" s="1214">
        <v>3.8</v>
      </c>
      <c r="G22" s="1214">
        <v>5</v>
      </c>
      <c r="H22" s="1215">
        <v>55.8</v>
      </c>
    </row>
    <row r="23" spans="1:8">
      <c r="A23" s="833" t="s">
        <v>709</v>
      </c>
      <c r="B23" s="1203">
        <v>-3.8</v>
      </c>
      <c r="C23" s="1204">
        <v>0</v>
      </c>
      <c r="D23" s="1205">
        <v>-0.1</v>
      </c>
      <c r="E23" s="1204">
        <v>0</v>
      </c>
      <c r="F23" s="1205">
        <v>-0.6</v>
      </c>
      <c r="G23" s="1205">
        <v>-3.9</v>
      </c>
      <c r="H23" s="1206">
        <v>-8.4</v>
      </c>
    </row>
    <row r="24" spans="1:8">
      <c r="A24" s="823" t="s">
        <v>713</v>
      </c>
      <c r="B24" s="1216">
        <v>10.199999999999999</v>
      </c>
      <c r="C24" s="1216">
        <v>2.9</v>
      </c>
      <c r="D24" s="1217">
        <v>1</v>
      </c>
      <c r="E24" s="1217">
        <v>29</v>
      </c>
      <c r="F24" s="1217">
        <v>3.2</v>
      </c>
      <c r="G24" s="1217">
        <v>1.1000000000000001</v>
      </c>
      <c r="H24" s="1218">
        <v>47.4</v>
      </c>
    </row>
    <row r="26" spans="1:8">
      <c r="A26" s="823" t="s">
        <v>707</v>
      </c>
      <c r="B26" s="1219">
        <v>0.192</v>
      </c>
      <c r="C26" s="1219">
        <v>0.20500000000000002</v>
      </c>
      <c r="D26" s="1220">
        <v>0.32700000000000001</v>
      </c>
      <c r="E26" s="1220">
        <v>7.0000000000000007E-2</v>
      </c>
      <c r="F26" s="1220">
        <v>4.0999999999999995E-2</v>
      </c>
      <c r="G26" s="1208" t="s">
        <v>711</v>
      </c>
      <c r="H26" s="1221">
        <v>0.09</v>
      </c>
    </row>
  </sheetData>
  <mergeCells count="3">
    <mergeCell ref="A1:B1"/>
    <mergeCell ref="B3:G3"/>
    <mergeCell ref="B16:G16"/>
  </mergeCells>
  <pageMargins left="0.7" right="0.7" top="0.75" bottom="0.75" header="0.3" footer="0.3"/>
  <pageSetup paperSize="9" orientation="portrait" r:id="rId1"/>
  <headerFooter>
    <oddFooter>&amp;C_x000D_&amp;1#&amp;"Calibri"&amp;10&amp;K000000 Restricted - Internal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10A4-E469-43A9-B147-EEB810A9FC04}">
  <sheetPr>
    <pageSetUpPr fitToPage="1"/>
  </sheetPr>
  <dimension ref="A1:J76"/>
  <sheetViews>
    <sheetView showGridLines="0" zoomScaleNormal="100" workbookViewId="0"/>
  </sheetViews>
  <sheetFormatPr defaultColWidth="9" defaultRowHeight="12.5"/>
  <cols>
    <col min="1" max="1" width="46" style="1193" bestFit="1" customWidth="1"/>
    <col min="2" max="2" width="7.1796875" style="1193" customWidth="1"/>
    <col min="3" max="3" width="7.1796875" style="1274" customWidth="1"/>
    <col min="4" max="5" width="7.1796875" style="1193" customWidth="1"/>
    <col min="6" max="6" width="1.81640625" style="1193" customWidth="1"/>
    <col min="7" max="7" width="7.1796875" style="1193" customWidth="1"/>
    <col min="8" max="8" width="7.1796875" style="1274" customWidth="1"/>
    <col min="9" max="10" width="7.1796875" style="1193" customWidth="1"/>
    <col min="11" max="11" width="3.1796875" style="1193" customWidth="1"/>
    <col min="12" max="16384" width="9" style="1193"/>
  </cols>
  <sheetData>
    <row r="1" spans="1:10" ht="18.75" customHeight="1">
      <c r="A1" s="1222" t="s">
        <v>280</v>
      </c>
      <c r="B1" s="1223"/>
      <c r="C1" s="1224"/>
      <c r="D1" s="1223"/>
      <c r="E1" s="1223"/>
      <c r="F1" s="1223"/>
      <c r="G1" s="1223"/>
      <c r="H1" s="1224"/>
      <c r="I1" s="1223"/>
      <c r="J1" s="1223"/>
    </row>
    <row r="2" spans="1:10" ht="12" customHeight="1">
      <c r="A2" s="1195"/>
      <c r="B2" s="1114" t="s">
        <v>17</v>
      </c>
      <c r="C2" s="1114" t="s">
        <v>18</v>
      </c>
      <c r="D2" s="1114" t="s">
        <v>19</v>
      </c>
      <c r="E2" s="891" t="s">
        <v>20</v>
      </c>
      <c r="F2" s="1118"/>
      <c r="G2" s="1114" t="s">
        <v>21</v>
      </c>
      <c r="H2" s="1114" t="s">
        <v>681</v>
      </c>
      <c r="I2" s="1114" t="s">
        <v>682</v>
      </c>
      <c r="J2" s="891" t="s">
        <v>683</v>
      </c>
    </row>
    <row r="3" spans="1:10" ht="11.25" customHeight="1">
      <c r="A3" s="1197" t="s">
        <v>569</v>
      </c>
      <c r="B3" s="865" t="s">
        <v>6</v>
      </c>
      <c r="C3" s="1096" t="s">
        <v>6</v>
      </c>
      <c r="D3" s="865" t="s">
        <v>6</v>
      </c>
      <c r="E3" s="865" t="s">
        <v>6</v>
      </c>
      <c r="F3" s="1118"/>
      <c r="G3" s="865" t="s">
        <v>6</v>
      </c>
      <c r="H3" s="1096" t="s">
        <v>6</v>
      </c>
      <c r="I3" s="865" t="s">
        <v>6</v>
      </c>
      <c r="J3" s="865" t="s">
        <v>6</v>
      </c>
    </row>
    <row r="4" spans="1:10">
      <c r="A4" s="814" t="s">
        <v>567</v>
      </c>
      <c r="B4" s="1225">
        <f>965</f>
        <v>965</v>
      </c>
      <c r="C4" s="1226">
        <v>1564</v>
      </c>
      <c r="D4" s="1227">
        <v>1237</v>
      </c>
      <c r="E4" s="1227">
        <v>1550</v>
      </c>
      <c r="F4" s="820"/>
      <c r="G4" s="1225">
        <v>-111</v>
      </c>
      <c r="H4" s="1226">
        <v>1274</v>
      </c>
      <c r="I4" s="1227">
        <v>1328</v>
      </c>
      <c r="J4" s="1227">
        <v>1783</v>
      </c>
    </row>
    <row r="5" spans="1:10">
      <c r="A5" s="1228"/>
      <c r="B5" s="918"/>
      <c r="C5" s="1229"/>
      <c r="D5" s="1230"/>
      <c r="E5" s="1230"/>
      <c r="F5" s="918"/>
      <c r="G5" s="918"/>
      <c r="H5" s="1229"/>
      <c r="I5" s="1230"/>
      <c r="J5" s="1230"/>
    </row>
    <row r="6" spans="1:10" ht="11.25" customHeight="1">
      <c r="A6" s="1197"/>
      <c r="B6" s="865" t="s">
        <v>246</v>
      </c>
      <c r="C6" s="1096" t="s">
        <v>246</v>
      </c>
      <c r="D6" s="991" t="s">
        <v>246</v>
      </c>
      <c r="E6" s="991" t="s">
        <v>246</v>
      </c>
      <c r="F6" s="918"/>
      <c r="G6" s="865" t="s">
        <v>246</v>
      </c>
      <c r="H6" s="1096" t="s">
        <v>246</v>
      </c>
      <c r="I6" s="991" t="s">
        <v>246</v>
      </c>
      <c r="J6" s="991" t="s">
        <v>246</v>
      </c>
    </row>
    <row r="7" spans="1:10" ht="11.25" customHeight="1">
      <c r="A7" s="814" t="s">
        <v>714</v>
      </c>
      <c r="B7" s="1188">
        <v>59.7</v>
      </c>
      <c r="C7" s="1231">
        <v>59.1</v>
      </c>
      <c r="D7" s="1189">
        <v>57.7</v>
      </c>
      <c r="E7" s="1189">
        <v>58.3</v>
      </c>
      <c r="F7" s="918"/>
      <c r="G7" s="1188">
        <v>57.1</v>
      </c>
      <c r="H7" s="1231">
        <v>55.1</v>
      </c>
      <c r="I7" s="1189">
        <v>55.4</v>
      </c>
      <c r="J7" s="1189">
        <v>55.9</v>
      </c>
    </row>
    <row r="8" spans="1:10" ht="11.25" customHeight="1">
      <c r="A8" s="833" t="s">
        <v>709</v>
      </c>
      <c r="B8" s="1232">
        <v>-8.1999999999999993</v>
      </c>
      <c r="C8" s="1233">
        <v>-8.1</v>
      </c>
      <c r="D8" s="1234">
        <v>-7.9</v>
      </c>
      <c r="E8" s="1234">
        <v>-7.8</v>
      </c>
      <c r="F8" s="918"/>
      <c r="G8" s="1232">
        <v>-8.1999999999999993</v>
      </c>
      <c r="H8" s="1233">
        <v>-8.6</v>
      </c>
      <c r="I8" s="1234">
        <v>-8.6999999999999993</v>
      </c>
      <c r="J8" s="1234">
        <v>-8.3000000000000007</v>
      </c>
    </row>
    <row r="9" spans="1:10" ht="11.25" customHeight="1">
      <c r="A9" s="909" t="s">
        <v>715</v>
      </c>
      <c r="B9" s="1235">
        <v>51.5</v>
      </c>
      <c r="C9" s="1236">
        <v>51</v>
      </c>
      <c r="D9" s="1237">
        <v>49.8</v>
      </c>
      <c r="E9" s="1237">
        <v>50.5</v>
      </c>
      <c r="F9" s="918"/>
      <c r="G9" s="1235">
        <v>48.9</v>
      </c>
      <c r="H9" s="1236">
        <v>46.5</v>
      </c>
      <c r="I9" s="1237">
        <v>46.7</v>
      </c>
      <c r="J9" s="1237">
        <v>47.6</v>
      </c>
    </row>
    <row r="10" spans="1:10" ht="12.75" customHeight="1">
      <c r="A10" s="813"/>
      <c r="B10" s="1238"/>
      <c r="C10" s="1239"/>
      <c r="D10" s="1240"/>
      <c r="E10" s="1240"/>
      <c r="F10" s="918"/>
      <c r="G10" s="1238"/>
      <c r="H10" s="1239"/>
      <c r="I10" s="1240"/>
      <c r="J10" s="1240"/>
    </row>
    <row r="11" spans="1:10">
      <c r="A11" s="1241" t="s">
        <v>569</v>
      </c>
      <c r="B11" s="1242">
        <v>7.4999999999999997E-2</v>
      </c>
      <c r="C11" s="1243">
        <v>0.12300000000000001</v>
      </c>
      <c r="D11" s="1244">
        <v>9.9000000000000005E-2</v>
      </c>
      <c r="E11" s="1244">
        <v>0.12300000000000001</v>
      </c>
      <c r="F11" s="1245"/>
      <c r="G11" s="1246">
        <v>-9.0000000000000011E-3</v>
      </c>
      <c r="H11" s="1243">
        <v>0.11</v>
      </c>
      <c r="I11" s="1244">
        <v>0.114</v>
      </c>
      <c r="J11" s="1244">
        <v>0.15</v>
      </c>
    </row>
    <row r="12" spans="1:10">
      <c r="A12" s="820"/>
      <c r="B12" s="820"/>
      <c r="C12" s="1008"/>
      <c r="D12" s="820"/>
      <c r="E12" s="820"/>
      <c r="F12" s="820"/>
      <c r="G12" s="820"/>
      <c r="H12" s="1008"/>
      <c r="I12" s="820"/>
      <c r="J12" s="820"/>
    </row>
    <row r="14" spans="1:10" ht="15.5">
      <c r="A14" s="1247" t="s">
        <v>8</v>
      </c>
      <c r="B14" s="1248"/>
      <c r="C14" s="1249"/>
      <c r="D14" s="1250"/>
      <c r="E14" s="1250"/>
      <c r="F14" s="1248"/>
      <c r="G14" s="1248"/>
      <c r="H14" s="1249"/>
      <c r="I14" s="1250"/>
      <c r="J14" s="1250"/>
    </row>
    <row r="15" spans="1:10">
      <c r="A15" s="1195"/>
      <c r="B15" s="1114" t="s">
        <v>17</v>
      </c>
      <c r="C15" s="1114" t="s">
        <v>18</v>
      </c>
      <c r="D15" s="1114" t="s">
        <v>19</v>
      </c>
      <c r="E15" s="891" t="s">
        <v>20</v>
      </c>
      <c r="F15" s="1118"/>
      <c r="G15" s="1114" t="s">
        <v>21</v>
      </c>
      <c r="H15" s="1114" t="s">
        <v>681</v>
      </c>
      <c r="I15" s="1114" t="s">
        <v>682</v>
      </c>
      <c r="J15" s="891" t="s">
        <v>683</v>
      </c>
    </row>
    <row r="16" spans="1:10">
      <c r="A16" s="1197" t="s">
        <v>643</v>
      </c>
      <c r="B16" s="865" t="s">
        <v>6</v>
      </c>
      <c r="C16" s="991" t="s">
        <v>6</v>
      </c>
      <c r="D16" s="991" t="s">
        <v>6</v>
      </c>
      <c r="E16" s="991" t="s">
        <v>6</v>
      </c>
      <c r="F16" s="1022"/>
      <c r="G16" s="865" t="s">
        <v>6</v>
      </c>
      <c r="H16" s="991" t="s">
        <v>6</v>
      </c>
      <c r="I16" s="991" t="s">
        <v>6</v>
      </c>
      <c r="J16" s="991" t="s">
        <v>6</v>
      </c>
    </row>
    <row r="17" spans="1:10">
      <c r="A17" s="814" t="s">
        <v>601</v>
      </c>
      <c r="B17" s="1251">
        <v>781</v>
      </c>
      <c r="C17" s="1252">
        <v>621</v>
      </c>
      <c r="D17" s="1252">
        <v>584</v>
      </c>
      <c r="E17" s="1252">
        <v>479</v>
      </c>
      <c r="F17" s="856"/>
      <c r="G17" s="1251">
        <v>382</v>
      </c>
      <c r="H17" s="1252">
        <v>531</v>
      </c>
      <c r="I17" s="1252">
        <v>534</v>
      </c>
      <c r="J17" s="1252">
        <v>515</v>
      </c>
    </row>
    <row r="18" spans="1:10">
      <c r="A18" s="1228"/>
      <c r="B18" s="918"/>
      <c r="C18" s="1230"/>
      <c r="D18" s="1230"/>
      <c r="E18" s="1230"/>
      <c r="F18" s="1230"/>
      <c r="G18" s="918"/>
      <c r="H18" s="1230"/>
      <c r="I18" s="1230"/>
      <c r="J18" s="1230"/>
    </row>
    <row r="19" spans="1:10">
      <c r="A19" s="1197"/>
      <c r="B19" s="1212" t="s">
        <v>246</v>
      </c>
      <c r="C19" s="1212" t="s">
        <v>246</v>
      </c>
      <c r="D19" s="1212" t="s">
        <v>246</v>
      </c>
      <c r="E19" s="1212" t="s">
        <v>246</v>
      </c>
      <c r="F19" s="1084"/>
      <c r="G19" s="1212" t="s">
        <v>246</v>
      </c>
      <c r="H19" s="1212" t="s">
        <v>246</v>
      </c>
      <c r="I19" s="1212" t="s">
        <v>246</v>
      </c>
      <c r="J19" s="1212" t="s">
        <v>246</v>
      </c>
    </row>
    <row r="20" spans="1:10">
      <c r="A20" s="814" t="s">
        <v>716</v>
      </c>
      <c r="B20" s="1253">
        <v>15.1</v>
      </c>
      <c r="C20" s="1213">
        <v>14.5</v>
      </c>
      <c r="D20" s="1213">
        <v>14.4</v>
      </c>
      <c r="E20" s="1213">
        <v>14.3</v>
      </c>
      <c r="F20" s="1000"/>
      <c r="G20" s="1253">
        <v>14.1</v>
      </c>
      <c r="H20" s="1213">
        <v>14</v>
      </c>
      <c r="I20" s="1213">
        <v>14.2</v>
      </c>
      <c r="J20" s="1213">
        <v>13.9</v>
      </c>
    </row>
    <row r="21" spans="1:10">
      <c r="A21" s="833" t="s">
        <v>717</v>
      </c>
      <c r="B21" s="1254">
        <v>-3.9</v>
      </c>
      <c r="C21" s="1203">
        <v>-3.9</v>
      </c>
      <c r="D21" s="1203">
        <v>-3.9</v>
      </c>
      <c r="E21" s="1203">
        <v>-3.9</v>
      </c>
      <c r="F21" s="1000"/>
      <c r="G21" s="1254">
        <v>-3.9</v>
      </c>
      <c r="H21" s="1203">
        <v>-3.9</v>
      </c>
      <c r="I21" s="1203">
        <v>-4</v>
      </c>
      <c r="J21" s="1203">
        <v>-3.6</v>
      </c>
    </row>
    <row r="22" spans="1:10">
      <c r="A22" s="823" t="s">
        <v>718</v>
      </c>
      <c r="B22" s="1255">
        <v>11.2</v>
      </c>
      <c r="C22" s="1216">
        <v>10.6</v>
      </c>
      <c r="D22" s="1216">
        <v>10.5</v>
      </c>
      <c r="E22" s="1216">
        <v>10.4</v>
      </c>
      <c r="F22" s="1230"/>
      <c r="G22" s="1255">
        <v>10.199999999999999</v>
      </c>
      <c r="H22" s="1216">
        <v>10.1</v>
      </c>
      <c r="I22" s="1216">
        <v>10.199999999999999</v>
      </c>
      <c r="J22" s="1216">
        <v>10.3</v>
      </c>
    </row>
    <row r="23" spans="1:10">
      <c r="A23" s="813"/>
      <c r="B23" s="1238"/>
      <c r="C23" s="1240"/>
      <c r="D23" s="1240"/>
      <c r="E23" s="1240"/>
      <c r="F23" s="1230"/>
      <c r="G23" s="1238"/>
      <c r="H23" s="1240"/>
      <c r="I23" s="1240"/>
      <c r="J23" s="1240"/>
    </row>
    <row r="24" spans="1:10">
      <c r="A24" s="1256" t="s">
        <v>643</v>
      </c>
      <c r="B24" s="1257">
        <v>0.28000000000000003</v>
      </c>
      <c r="C24" s="1258">
        <v>0.23399999999999999</v>
      </c>
      <c r="D24" s="1258">
        <v>0.223</v>
      </c>
      <c r="E24" s="1258">
        <v>0.185</v>
      </c>
      <c r="F24" s="1259"/>
      <c r="G24" s="1257">
        <v>0.14899999999999999</v>
      </c>
      <c r="H24" s="1258">
        <v>0.21</v>
      </c>
      <c r="I24" s="1258">
        <v>0.20899999999999999</v>
      </c>
      <c r="J24" s="1258">
        <v>0.2</v>
      </c>
    </row>
    <row r="27" spans="1:10" ht="15.5">
      <c r="A27" s="1222" t="s">
        <v>9</v>
      </c>
      <c r="B27" s="1260"/>
      <c r="C27" s="1261"/>
      <c r="D27" s="1260"/>
      <c r="E27" s="1260"/>
      <c r="F27" s="1262"/>
      <c r="G27" s="1260"/>
      <c r="H27" s="1261"/>
      <c r="I27" s="1260"/>
      <c r="J27" s="1260"/>
    </row>
    <row r="28" spans="1:10">
      <c r="A28" s="1195" t="s">
        <v>643</v>
      </c>
      <c r="B28" s="1114" t="s">
        <v>17</v>
      </c>
      <c r="C28" s="1114" t="s">
        <v>18</v>
      </c>
      <c r="D28" s="1114" t="s">
        <v>19</v>
      </c>
      <c r="E28" s="891" t="s">
        <v>20</v>
      </c>
      <c r="F28" s="1118"/>
      <c r="G28" s="1114" t="s">
        <v>21</v>
      </c>
      <c r="H28" s="1114" t="s">
        <v>681</v>
      </c>
      <c r="I28" s="1114" t="s">
        <v>682</v>
      </c>
      <c r="J28" s="891" t="s">
        <v>683</v>
      </c>
    </row>
    <row r="29" spans="1:10">
      <c r="A29" s="1197"/>
      <c r="B29" s="1096" t="s">
        <v>6</v>
      </c>
      <c r="C29" s="1096" t="s">
        <v>6</v>
      </c>
      <c r="D29" s="991" t="s">
        <v>6</v>
      </c>
      <c r="E29" s="991" t="s">
        <v>6</v>
      </c>
      <c r="F29" s="1118"/>
      <c r="G29" s="1096" t="s">
        <v>6</v>
      </c>
      <c r="H29" s="1096" t="s">
        <v>6</v>
      </c>
      <c r="I29" s="991" t="s">
        <v>6</v>
      </c>
      <c r="J29" s="991" t="s">
        <v>6</v>
      </c>
    </row>
    <row r="30" spans="1:10">
      <c r="A30" s="814" t="s">
        <v>601</v>
      </c>
      <c r="B30" s="1225">
        <v>98</v>
      </c>
      <c r="C30" s="1226">
        <v>144</v>
      </c>
      <c r="D30" s="1227">
        <v>135</v>
      </c>
      <c r="E30" s="1227">
        <v>113</v>
      </c>
      <c r="F30" s="820"/>
      <c r="G30" s="1225">
        <v>59</v>
      </c>
      <c r="H30" s="1226">
        <v>129</v>
      </c>
      <c r="I30" s="1227">
        <v>239</v>
      </c>
      <c r="J30" s="1227">
        <v>157</v>
      </c>
    </row>
    <row r="31" spans="1:10">
      <c r="A31" s="1228"/>
      <c r="B31" s="918"/>
      <c r="C31" s="1229"/>
      <c r="D31" s="1230"/>
      <c r="E31" s="1230"/>
      <c r="F31" s="918"/>
      <c r="G31" s="918"/>
      <c r="H31" s="1229"/>
      <c r="I31" s="1230"/>
      <c r="J31" s="1230"/>
    </row>
    <row r="32" spans="1:10">
      <c r="A32" s="1197"/>
      <c r="B32" s="953" t="s">
        <v>246</v>
      </c>
      <c r="C32" s="1263" t="s">
        <v>246</v>
      </c>
      <c r="D32" s="1212" t="s">
        <v>246</v>
      </c>
      <c r="E32" s="1212" t="s">
        <v>246</v>
      </c>
      <c r="F32" s="1082"/>
      <c r="G32" s="953" t="s">
        <v>246</v>
      </c>
      <c r="H32" s="1263" t="s">
        <v>246</v>
      </c>
      <c r="I32" s="1212" t="s">
        <v>246</v>
      </c>
      <c r="J32" s="1212" t="s">
        <v>246</v>
      </c>
    </row>
    <row r="33" spans="1:10">
      <c r="A33" s="814" t="s">
        <v>719</v>
      </c>
      <c r="B33" s="1188">
        <v>3.2</v>
      </c>
      <c r="C33" s="1231">
        <v>3.1</v>
      </c>
      <c r="D33" s="1189">
        <v>3</v>
      </c>
      <c r="E33" s="1189">
        <v>3</v>
      </c>
      <c r="F33" s="877"/>
      <c r="G33" s="1188">
        <v>2.8</v>
      </c>
      <c r="H33" s="1231">
        <v>2.8</v>
      </c>
      <c r="I33" s="1189">
        <v>2.9</v>
      </c>
      <c r="J33" s="1189">
        <v>2.9</v>
      </c>
    </row>
    <row r="34" spans="1:10">
      <c r="A34" s="833" t="s">
        <v>709</v>
      </c>
      <c r="B34" s="1264">
        <v>0</v>
      </c>
      <c r="C34" s="1204">
        <v>0</v>
      </c>
      <c r="D34" s="1204">
        <v>0</v>
      </c>
      <c r="E34" s="1204">
        <v>0</v>
      </c>
      <c r="F34" s="639"/>
      <c r="G34" s="1264">
        <v>0</v>
      </c>
      <c r="H34" s="1204">
        <v>0</v>
      </c>
      <c r="I34" s="1204">
        <v>0</v>
      </c>
      <c r="J34" s="1204">
        <v>0</v>
      </c>
    </row>
    <row r="35" spans="1:10">
      <c r="A35" s="823" t="s">
        <v>720</v>
      </c>
      <c r="B35" s="1235">
        <v>3.2</v>
      </c>
      <c r="C35" s="1236">
        <v>3.1</v>
      </c>
      <c r="D35" s="1237">
        <v>3</v>
      </c>
      <c r="E35" s="1237">
        <v>3</v>
      </c>
      <c r="F35" s="918"/>
      <c r="G35" s="1235">
        <v>2.8</v>
      </c>
      <c r="H35" s="1236">
        <v>2.8</v>
      </c>
      <c r="I35" s="1237">
        <v>2.9</v>
      </c>
      <c r="J35" s="1237">
        <v>2.9</v>
      </c>
    </row>
    <row r="36" spans="1:10">
      <c r="A36" s="813"/>
      <c r="B36" s="1238"/>
      <c r="C36" s="1239"/>
      <c r="D36" s="1240"/>
      <c r="E36" s="1240"/>
      <c r="F36" s="918"/>
      <c r="G36" s="1238"/>
      <c r="H36" s="1239"/>
      <c r="I36" s="1240"/>
      <c r="J36" s="1240"/>
    </row>
    <row r="37" spans="1:10">
      <c r="A37" s="1241" t="s">
        <v>643</v>
      </c>
      <c r="B37" s="1265">
        <v>0.12300000000000001</v>
      </c>
      <c r="C37" s="1266">
        <v>0.188</v>
      </c>
      <c r="D37" s="1267">
        <v>0.18</v>
      </c>
      <c r="E37" s="1267">
        <v>0.152</v>
      </c>
      <c r="F37" s="1266"/>
      <c r="G37" s="1265">
        <v>8.4000000000000005E-2</v>
      </c>
      <c r="H37" s="1266">
        <v>0.18300000000000002</v>
      </c>
      <c r="I37" s="1267">
        <v>0.32900000000000001</v>
      </c>
      <c r="J37" s="1267">
        <v>0.217</v>
      </c>
    </row>
    <row r="38" spans="1:10">
      <c r="A38" s="812"/>
      <c r="B38" s="545"/>
      <c r="C38" s="1092"/>
      <c r="D38" s="545"/>
      <c r="E38" s="545"/>
      <c r="F38" s="545"/>
      <c r="G38" s="545"/>
      <c r="H38" s="1092"/>
      <c r="I38" s="545"/>
      <c r="J38" s="545"/>
    </row>
    <row r="39" spans="1:10">
      <c r="A39" s="812"/>
      <c r="B39" s="545"/>
      <c r="C39" s="1092"/>
      <c r="D39" s="545"/>
      <c r="E39" s="545"/>
      <c r="F39" s="545"/>
      <c r="G39" s="545"/>
      <c r="H39" s="1092"/>
      <c r="I39" s="545"/>
      <c r="J39" s="545"/>
    </row>
    <row r="40" spans="1:10" ht="31">
      <c r="A40" s="1268" t="s">
        <v>10</v>
      </c>
      <c r="B40" s="1268"/>
      <c r="C40" s="1269"/>
      <c r="D40" s="1268"/>
      <c r="E40" s="1268"/>
      <c r="F40" s="1268"/>
      <c r="G40" s="1268"/>
      <c r="H40" s="1269"/>
      <c r="I40" s="1268"/>
      <c r="J40" s="1268" t="s">
        <v>721</v>
      </c>
    </row>
    <row r="41" spans="1:10">
      <c r="A41" s="1195" t="s">
        <v>643</v>
      </c>
      <c r="B41" s="1114" t="s">
        <v>17</v>
      </c>
      <c r="C41" s="1114" t="s">
        <v>18</v>
      </c>
      <c r="D41" s="1114" t="s">
        <v>19</v>
      </c>
      <c r="E41" s="891" t="s">
        <v>20</v>
      </c>
      <c r="F41" s="1118"/>
      <c r="G41" s="1114" t="s">
        <v>21</v>
      </c>
      <c r="H41" s="1114" t="s">
        <v>681</v>
      </c>
      <c r="I41" s="1114" t="s">
        <v>682</v>
      </c>
      <c r="J41" s="891" t="s">
        <v>683</v>
      </c>
    </row>
    <row r="42" spans="1:10">
      <c r="A42" s="1197"/>
      <c r="B42" s="1096" t="s">
        <v>6</v>
      </c>
      <c r="C42" s="1096" t="s">
        <v>6</v>
      </c>
      <c r="D42" s="991" t="s">
        <v>6</v>
      </c>
      <c r="E42" s="991" t="s">
        <v>6</v>
      </c>
      <c r="F42" s="1118"/>
      <c r="G42" s="1096" t="s">
        <v>6</v>
      </c>
      <c r="H42" s="1096" t="s">
        <v>6</v>
      </c>
      <c r="I42" s="991" t="s">
        <v>6</v>
      </c>
      <c r="J42" s="991" t="s">
        <v>6</v>
      </c>
    </row>
    <row r="43" spans="1:10">
      <c r="A43" s="814" t="s">
        <v>601</v>
      </c>
      <c r="B43" s="1225">
        <v>63</v>
      </c>
      <c r="C43" s="1226">
        <v>74</v>
      </c>
      <c r="D43" s="1227">
        <v>77</v>
      </c>
      <c r="E43" s="1227">
        <v>74</v>
      </c>
      <c r="F43" s="820"/>
      <c r="G43" s="1225">
        <v>47</v>
      </c>
      <c r="H43" s="1226">
        <v>102</v>
      </c>
      <c r="I43" s="1227">
        <v>91</v>
      </c>
      <c r="J43" s="1227">
        <v>90</v>
      </c>
    </row>
    <row r="44" spans="1:10">
      <c r="A44" s="1228"/>
      <c r="B44" s="918"/>
      <c r="C44" s="1229"/>
      <c r="D44" s="1230"/>
      <c r="E44" s="1230"/>
      <c r="F44" s="918"/>
      <c r="G44" s="918"/>
      <c r="H44" s="1229"/>
      <c r="I44" s="1230"/>
      <c r="J44" s="1230"/>
    </row>
    <row r="45" spans="1:10">
      <c r="A45" s="1197"/>
      <c r="B45" s="953" t="s">
        <v>246</v>
      </c>
      <c r="C45" s="1263" t="s">
        <v>246</v>
      </c>
      <c r="D45" s="1212" t="s">
        <v>246</v>
      </c>
      <c r="E45" s="1212" t="s">
        <v>246</v>
      </c>
      <c r="F45" s="1082"/>
      <c r="G45" s="953" t="s">
        <v>246</v>
      </c>
      <c r="H45" s="1263" t="s">
        <v>246</v>
      </c>
      <c r="I45" s="1212" t="s">
        <v>246</v>
      </c>
      <c r="J45" s="1212" t="s">
        <v>246</v>
      </c>
    </row>
    <row r="46" spans="1:10">
      <c r="A46" s="814" t="s">
        <v>719</v>
      </c>
      <c r="B46" s="1188">
        <v>1.2</v>
      </c>
      <c r="C46" s="1231">
        <v>1.1000000000000001</v>
      </c>
      <c r="D46" s="1189">
        <v>1.1000000000000001</v>
      </c>
      <c r="E46" s="1189">
        <v>1.1000000000000001</v>
      </c>
      <c r="F46" s="877"/>
      <c r="G46" s="1188">
        <v>1.1000000000000001</v>
      </c>
      <c r="H46" s="1231">
        <v>1.1000000000000001</v>
      </c>
      <c r="I46" s="1189">
        <v>1.1000000000000001</v>
      </c>
      <c r="J46" s="1189">
        <v>1.1000000000000001</v>
      </c>
    </row>
    <row r="47" spans="1:10">
      <c r="A47" s="833" t="s">
        <v>709</v>
      </c>
      <c r="B47" s="1270">
        <v>-0.1</v>
      </c>
      <c r="C47" s="1271">
        <v>-0.1</v>
      </c>
      <c r="D47" s="1272">
        <v>-0.1</v>
      </c>
      <c r="E47" s="1272">
        <v>-0.1</v>
      </c>
      <c r="F47" s="1082"/>
      <c r="G47" s="1270">
        <v>-0.1</v>
      </c>
      <c r="H47" s="1271">
        <v>-0.1</v>
      </c>
      <c r="I47" s="1272">
        <v>-0.1</v>
      </c>
      <c r="J47" s="1272">
        <v>-0.1</v>
      </c>
    </row>
    <row r="48" spans="1:10">
      <c r="A48" s="823" t="s">
        <v>720</v>
      </c>
      <c r="B48" s="1235">
        <v>1.1000000000000001</v>
      </c>
      <c r="C48" s="1236">
        <v>1</v>
      </c>
      <c r="D48" s="1237">
        <v>1</v>
      </c>
      <c r="E48" s="1237">
        <v>1</v>
      </c>
      <c r="F48" s="918"/>
      <c r="G48" s="1235">
        <v>1</v>
      </c>
      <c r="H48" s="1236">
        <v>1</v>
      </c>
      <c r="I48" s="1237">
        <v>1</v>
      </c>
      <c r="J48" s="1237">
        <v>1</v>
      </c>
    </row>
    <row r="49" spans="1:10">
      <c r="A49" s="813"/>
      <c r="B49" s="1238"/>
      <c r="C49" s="1239"/>
      <c r="D49" s="1240"/>
      <c r="E49" s="1240"/>
      <c r="F49" s="918"/>
      <c r="G49" s="1238"/>
      <c r="H49" s="1239"/>
      <c r="I49" s="1240"/>
      <c r="J49" s="1240"/>
    </row>
    <row r="50" spans="1:10">
      <c r="A50" s="1241" t="s">
        <v>643</v>
      </c>
      <c r="B50" s="1265">
        <v>0.23899999999999999</v>
      </c>
      <c r="C50" s="1266">
        <v>0.28999999999999998</v>
      </c>
      <c r="D50" s="1267">
        <v>0.308</v>
      </c>
      <c r="E50" s="1267">
        <v>0.28699999999999998</v>
      </c>
      <c r="F50" s="1266"/>
      <c r="G50" s="1265">
        <v>0.19100000000000003</v>
      </c>
      <c r="H50" s="1266">
        <v>0.41200000000000003</v>
      </c>
      <c r="I50" s="1267">
        <v>0.35899999999999999</v>
      </c>
      <c r="J50" s="1267">
        <v>0.34500000000000003</v>
      </c>
    </row>
    <row r="51" spans="1:10">
      <c r="A51" s="1273"/>
      <c r="B51" s="1273"/>
      <c r="C51" s="1273"/>
      <c r="D51" s="1273"/>
      <c r="E51" s="1273"/>
      <c r="F51" s="1273"/>
      <c r="G51" s="1273"/>
      <c r="H51" s="1273"/>
      <c r="I51" s="1273"/>
      <c r="J51" s="1273"/>
    </row>
    <row r="53" spans="1:10" ht="15.5">
      <c r="A53" s="1268" t="s">
        <v>13</v>
      </c>
      <c r="B53" s="1268"/>
      <c r="C53" s="1269"/>
      <c r="D53" s="1268"/>
      <c r="E53" s="1268"/>
      <c r="F53" s="1262"/>
      <c r="G53" s="1268"/>
      <c r="H53" s="1269"/>
      <c r="I53" s="1268"/>
      <c r="J53" s="1268" t="s">
        <v>721</v>
      </c>
    </row>
    <row r="54" spans="1:10">
      <c r="A54" s="1195" t="s">
        <v>643</v>
      </c>
      <c r="B54" s="1114" t="s">
        <v>17</v>
      </c>
      <c r="C54" s="1114" t="s">
        <v>18</v>
      </c>
      <c r="D54" s="1114" t="s">
        <v>19</v>
      </c>
      <c r="E54" s="891" t="s">
        <v>20</v>
      </c>
      <c r="F54" s="1118"/>
      <c r="G54" s="1114" t="s">
        <v>21</v>
      </c>
      <c r="H54" s="1114" t="s">
        <v>681</v>
      </c>
      <c r="I54" s="1114" t="s">
        <v>682</v>
      </c>
      <c r="J54" s="891" t="s">
        <v>683</v>
      </c>
    </row>
    <row r="55" spans="1:10">
      <c r="A55" s="1197"/>
      <c r="B55" s="1096" t="s">
        <v>6</v>
      </c>
      <c r="C55" s="1096" t="s">
        <v>6</v>
      </c>
      <c r="D55" s="991" t="s">
        <v>6</v>
      </c>
      <c r="E55" s="991" t="s">
        <v>6</v>
      </c>
      <c r="F55" s="1118"/>
      <c r="G55" s="1096" t="s">
        <v>6</v>
      </c>
      <c r="H55" s="1096" t="s">
        <v>6</v>
      </c>
      <c r="I55" s="991" t="s">
        <v>6</v>
      </c>
      <c r="J55" s="991" t="s">
        <v>6</v>
      </c>
    </row>
    <row r="56" spans="1:10">
      <c r="A56" s="814" t="s">
        <v>567</v>
      </c>
      <c r="B56" s="1251">
        <v>247</v>
      </c>
      <c r="C56" s="1252">
        <v>652</v>
      </c>
      <c r="D56" s="1252">
        <v>715</v>
      </c>
      <c r="E56" s="1252">
        <v>899</v>
      </c>
      <c r="F56" s="639"/>
      <c r="G56" s="1251">
        <v>-149</v>
      </c>
      <c r="H56" s="1252">
        <v>580</v>
      </c>
      <c r="I56" s="1252">
        <v>562</v>
      </c>
      <c r="J56" s="1252">
        <v>1048</v>
      </c>
    </row>
    <row r="57" spans="1:10">
      <c r="A57" s="1228"/>
      <c r="B57" s="918"/>
      <c r="C57" s="1230"/>
      <c r="D57" s="1230"/>
      <c r="E57" s="1230"/>
      <c r="F57" s="639"/>
      <c r="G57" s="918"/>
      <c r="H57" s="1230"/>
      <c r="I57" s="1230"/>
      <c r="J57" s="1230"/>
    </row>
    <row r="58" spans="1:10">
      <c r="A58" s="1197"/>
      <c r="B58" s="1212" t="s">
        <v>246</v>
      </c>
      <c r="C58" s="1212" t="s">
        <v>246</v>
      </c>
      <c r="D58" s="1212" t="s">
        <v>246</v>
      </c>
      <c r="E58" s="1212" t="s">
        <v>246</v>
      </c>
      <c r="F58" s="639"/>
      <c r="G58" s="1212" t="s">
        <v>246</v>
      </c>
      <c r="H58" s="1212" t="s">
        <v>246</v>
      </c>
      <c r="I58" s="1212" t="s">
        <v>246</v>
      </c>
      <c r="J58" s="1212" t="s">
        <v>246</v>
      </c>
    </row>
    <row r="59" spans="1:10">
      <c r="A59" s="814" t="s">
        <v>719</v>
      </c>
      <c r="B59" s="1275">
        <v>29.3</v>
      </c>
      <c r="C59" s="1276">
        <v>29.5</v>
      </c>
      <c r="D59" s="1276">
        <v>29.9</v>
      </c>
      <c r="E59" s="1276">
        <v>30</v>
      </c>
      <c r="F59" s="639"/>
      <c r="G59" s="1024">
        <v>28.9</v>
      </c>
      <c r="H59" s="1276">
        <v>28.8</v>
      </c>
      <c r="I59" s="1276">
        <v>29</v>
      </c>
      <c r="J59" s="1276">
        <v>29.1</v>
      </c>
    </row>
    <row r="60" spans="1:10">
      <c r="A60" s="833" t="s">
        <v>709</v>
      </c>
      <c r="B60" s="1264">
        <v>0</v>
      </c>
      <c r="C60" s="1204">
        <v>0</v>
      </c>
      <c r="D60" s="1204">
        <v>0</v>
      </c>
      <c r="E60" s="1204">
        <v>0</v>
      </c>
      <c r="F60" s="639"/>
      <c r="G60" s="1264">
        <v>0</v>
      </c>
      <c r="H60" s="1204">
        <v>0</v>
      </c>
      <c r="I60" s="1204">
        <v>0</v>
      </c>
      <c r="J60" s="1204">
        <v>0</v>
      </c>
    </row>
    <row r="61" spans="1:10">
      <c r="A61" s="823" t="s">
        <v>720</v>
      </c>
      <c r="B61" s="1255">
        <v>29.3</v>
      </c>
      <c r="C61" s="1216">
        <v>29.5</v>
      </c>
      <c r="D61" s="1216">
        <v>29.9</v>
      </c>
      <c r="E61" s="1216">
        <v>30</v>
      </c>
      <c r="F61" s="639"/>
      <c r="G61" s="1255">
        <v>28.9</v>
      </c>
      <c r="H61" s="1216">
        <v>28.8</v>
      </c>
      <c r="I61" s="1216">
        <v>29</v>
      </c>
      <c r="J61" s="1216">
        <v>29.1</v>
      </c>
    </row>
    <row r="62" spans="1:10">
      <c r="A62" s="813"/>
      <c r="B62" s="1115"/>
      <c r="C62" s="1115"/>
      <c r="D62" s="1115"/>
      <c r="E62" s="1115"/>
      <c r="F62" s="639"/>
      <c r="G62" s="1115"/>
      <c r="H62" s="1115"/>
      <c r="I62" s="1115"/>
      <c r="J62" s="1115"/>
    </row>
    <row r="63" spans="1:10">
      <c r="A63" s="1241" t="s">
        <v>643</v>
      </c>
      <c r="B63" s="1277">
        <v>3.4000000000000002E-2</v>
      </c>
      <c r="C63" s="1219">
        <v>8.8000000000000009E-2</v>
      </c>
      <c r="D63" s="1219">
        <v>9.6000000000000002E-2</v>
      </c>
      <c r="E63" s="1219">
        <v>0.12</v>
      </c>
      <c r="F63" s="639"/>
      <c r="G63" s="1277">
        <v>-2.1000000000000001E-2</v>
      </c>
      <c r="H63" s="1219">
        <v>0.08</v>
      </c>
      <c r="I63" s="1219">
        <v>7.6999999999999999E-2</v>
      </c>
      <c r="J63" s="1219">
        <v>0.14400000000000002</v>
      </c>
    </row>
    <row r="66" spans="1:10" ht="15.5">
      <c r="A66" s="1268" t="s">
        <v>11</v>
      </c>
      <c r="B66" s="1268"/>
      <c r="C66" s="1269"/>
      <c r="D66" s="1268"/>
      <c r="E66" s="1268"/>
      <c r="F66" s="1262"/>
      <c r="G66" s="1268"/>
      <c r="H66" s="1269"/>
      <c r="I66" s="1268"/>
      <c r="J66" s="1268" t="s">
        <v>721</v>
      </c>
    </row>
    <row r="67" spans="1:10">
      <c r="A67" s="1195" t="s">
        <v>643</v>
      </c>
      <c r="B67" s="869" t="s">
        <v>17</v>
      </c>
      <c r="C67" s="1114" t="s">
        <v>18</v>
      </c>
      <c r="D67" s="869" t="s">
        <v>19</v>
      </c>
      <c r="E67" s="869" t="s">
        <v>20</v>
      </c>
      <c r="F67" s="891"/>
      <c r="G67" s="869" t="s">
        <v>21</v>
      </c>
      <c r="H67" s="1114" t="s">
        <v>681</v>
      </c>
      <c r="I67" s="869" t="s">
        <v>682</v>
      </c>
      <c r="J67" s="869" t="s">
        <v>683</v>
      </c>
    </row>
    <row r="68" spans="1:10">
      <c r="A68" s="1197"/>
      <c r="B68" s="1096" t="s">
        <v>6</v>
      </c>
      <c r="C68" s="1096" t="s">
        <v>6</v>
      </c>
      <c r="D68" s="991" t="s">
        <v>6</v>
      </c>
      <c r="E68" s="991" t="s">
        <v>6</v>
      </c>
      <c r="F68" s="1118"/>
      <c r="G68" s="1096" t="s">
        <v>6</v>
      </c>
      <c r="H68" s="1096" t="s">
        <v>6</v>
      </c>
      <c r="I68" s="991" t="s">
        <v>6</v>
      </c>
      <c r="J68" s="991" t="s">
        <v>6</v>
      </c>
    </row>
    <row r="69" spans="1:10">
      <c r="A69" s="814" t="s">
        <v>567</v>
      </c>
      <c r="B69" s="1225">
        <v>94</v>
      </c>
      <c r="C69" s="1226">
        <v>89</v>
      </c>
      <c r="D69" s="1227">
        <v>75</v>
      </c>
      <c r="E69" s="1227">
        <v>44</v>
      </c>
      <c r="F69" s="820"/>
      <c r="G69" s="1225">
        <v>-3</v>
      </c>
      <c r="H69" s="1226">
        <v>3</v>
      </c>
      <c r="I69" s="1227">
        <v>72</v>
      </c>
      <c r="J69" s="1227">
        <v>59</v>
      </c>
    </row>
    <row r="70" spans="1:10">
      <c r="A70" s="1228"/>
      <c r="B70" s="918"/>
      <c r="C70" s="1229"/>
      <c r="D70" s="1230"/>
      <c r="E70" s="1230"/>
      <c r="F70" s="918"/>
      <c r="G70" s="918"/>
      <c r="H70" s="1229"/>
      <c r="I70" s="1230"/>
      <c r="J70" s="1230"/>
    </row>
    <row r="71" spans="1:10">
      <c r="A71" s="1197"/>
      <c r="B71" s="953" t="s">
        <v>246</v>
      </c>
      <c r="C71" s="1263" t="s">
        <v>246</v>
      </c>
      <c r="D71" s="1212" t="s">
        <v>246</v>
      </c>
      <c r="E71" s="1212" t="s">
        <v>246</v>
      </c>
      <c r="F71" s="1082"/>
      <c r="G71" s="953" t="s">
        <v>246</v>
      </c>
      <c r="H71" s="1263" t="s">
        <v>246</v>
      </c>
      <c r="I71" s="1212" t="s">
        <v>246</v>
      </c>
      <c r="J71" s="1212" t="s">
        <v>246</v>
      </c>
    </row>
    <row r="72" spans="1:10">
      <c r="A72" s="814" t="s">
        <v>719</v>
      </c>
      <c r="B72" s="1188">
        <v>4</v>
      </c>
      <c r="C72" s="1231">
        <v>3.8</v>
      </c>
      <c r="D72" s="1189">
        <v>3.6</v>
      </c>
      <c r="E72" s="1189">
        <v>3.6</v>
      </c>
      <c r="F72" s="877"/>
      <c r="G72" s="1188">
        <v>3.6</v>
      </c>
      <c r="H72" s="1231">
        <v>3.8</v>
      </c>
      <c r="I72" s="1189">
        <v>3.9</v>
      </c>
      <c r="J72" s="1189">
        <v>3.9</v>
      </c>
    </row>
    <row r="73" spans="1:10">
      <c r="A73" s="833" t="s">
        <v>709</v>
      </c>
      <c r="B73" s="1270">
        <v>-0.6</v>
      </c>
      <c r="C73" s="1271">
        <v>-0.5</v>
      </c>
      <c r="D73" s="1272">
        <v>-0.3</v>
      </c>
      <c r="E73" s="1272">
        <v>-0.3</v>
      </c>
      <c r="F73" s="1082"/>
      <c r="G73" s="1270">
        <v>-0.3</v>
      </c>
      <c r="H73" s="1271">
        <v>-0.7</v>
      </c>
      <c r="I73" s="1272">
        <v>-0.8</v>
      </c>
      <c r="J73" s="1272">
        <v>-0.8</v>
      </c>
    </row>
    <row r="74" spans="1:10">
      <c r="A74" s="823" t="s">
        <v>720</v>
      </c>
      <c r="B74" s="1235">
        <v>3.4</v>
      </c>
      <c r="C74" s="1236">
        <v>3.3</v>
      </c>
      <c r="D74" s="1237">
        <v>3.3</v>
      </c>
      <c r="E74" s="1237">
        <v>3.3</v>
      </c>
      <c r="F74" s="918"/>
      <c r="G74" s="1235">
        <v>3.3</v>
      </c>
      <c r="H74" s="1236">
        <v>3.1</v>
      </c>
      <c r="I74" s="1237">
        <v>3.1</v>
      </c>
      <c r="J74" s="1237">
        <v>3.1</v>
      </c>
    </row>
    <row r="75" spans="1:10">
      <c r="A75" s="813"/>
      <c r="B75" s="1238"/>
      <c r="C75" s="1239"/>
      <c r="D75" s="1240"/>
      <c r="E75" s="1240"/>
      <c r="F75" s="918"/>
      <c r="G75" s="1238"/>
      <c r="H75" s="1239"/>
      <c r="I75" s="1240"/>
      <c r="J75" s="1240"/>
    </row>
    <row r="76" spans="1:10">
      <c r="A76" s="1241" t="s">
        <v>643</v>
      </c>
      <c r="B76" s="1265">
        <v>0.11199999999999999</v>
      </c>
      <c r="C76" s="1243">
        <v>0.109</v>
      </c>
      <c r="D76" s="1267">
        <v>9.1999999999999998E-2</v>
      </c>
      <c r="E76" s="1267">
        <v>5.2999999999999999E-2</v>
      </c>
      <c r="F76" s="1266"/>
      <c r="G76" s="1278">
        <v>-3.0000000000000001E-3</v>
      </c>
      <c r="H76" s="1243">
        <v>4.0000000000000001E-3</v>
      </c>
      <c r="I76" s="1267">
        <v>9.3000000000000013E-2</v>
      </c>
      <c r="J76" s="1267">
        <v>7.4999999999999997E-2</v>
      </c>
    </row>
  </sheetData>
  <pageMargins left="0.74803149606299202" right="0.74803149606299202" top="0.98425196850393704" bottom="0.98425196850393704" header="0.511811023622047" footer="0.511811023622047"/>
  <pageSetup paperSize="9" orientation="landscape" horizontalDpi="300" verticalDpi="300" r:id="rId1"/>
  <headerFooter>
    <oddFooter>&amp;C_x000D_&amp;1#&amp;"Calibri"&amp;10&amp;K000000 Restricted - Internal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0019B-1D93-49E4-ABC4-04620F4916A9}">
  <dimension ref="B2:F25"/>
  <sheetViews>
    <sheetView showGridLines="0" workbookViewId="0">
      <selection activeCell="B13" sqref="B13"/>
    </sheetView>
  </sheetViews>
  <sheetFormatPr defaultRowHeight="12.5"/>
  <cols>
    <col min="2" max="2" width="51.26953125" customWidth="1"/>
    <col min="3" max="3" width="17.1796875" customWidth="1"/>
    <col min="4" max="4" width="2.453125" customWidth="1"/>
    <col min="5" max="5" width="15.1796875" customWidth="1"/>
  </cols>
  <sheetData>
    <row r="2" spans="2:6" ht="13">
      <c r="B2" s="1407" t="s">
        <v>765</v>
      </c>
      <c r="C2" s="1381"/>
      <c r="D2" s="1381"/>
      <c r="E2" s="1381"/>
      <c r="F2" s="1381"/>
    </row>
    <row r="3" spans="2:6" ht="13">
      <c r="B3" s="1407"/>
      <c r="C3" s="1381"/>
      <c r="D3" s="1381"/>
      <c r="E3" s="1381"/>
      <c r="F3" s="1381"/>
    </row>
    <row r="4" spans="2:6" ht="21">
      <c r="B4" s="1457" t="s">
        <v>280</v>
      </c>
      <c r="C4" s="1382" t="s">
        <v>755</v>
      </c>
      <c r="D4" s="1458"/>
      <c r="E4" s="1382" t="s">
        <v>756</v>
      </c>
      <c r="F4" s="1381"/>
    </row>
    <row r="5" spans="2:6">
      <c r="B5" s="1457"/>
      <c r="C5" s="1382" t="s">
        <v>56</v>
      </c>
      <c r="D5" s="1458"/>
      <c r="E5" s="1382" t="s">
        <v>56</v>
      </c>
      <c r="F5" s="1381"/>
    </row>
    <row r="6" spans="2:6" ht="16" thickBot="1">
      <c r="B6" s="1384"/>
      <c r="C6" s="1385" t="s">
        <v>6</v>
      </c>
      <c r="D6" s="1383"/>
      <c r="E6" s="1385" t="s">
        <v>6</v>
      </c>
      <c r="F6" s="1381"/>
    </row>
    <row r="7" spans="2:6" ht="15.5">
      <c r="B7" s="1386" t="s">
        <v>412</v>
      </c>
      <c r="C7" s="1399">
        <v>26788</v>
      </c>
      <c r="D7" s="1400"/>
      <c r="E7" s="1399">
        <v>6964</v>
      </c>
      <c r="F7" s="1381"/>
    </row>
    <row r="8" spans="2:6" ht="16" thickBot="1">
      <c r="B8" s="1387" t="s">
        <v>596</v>
      </c>
      <c r="C8" s="1401">
        <v>327</v>
      </c>
      <c r="D8" s="1400"/>
      <c r="E8" s="1401">
        <v>567</v>
      </c>
      <c r="F8" s="1381"/>
    </row>
    <row r="9" spans="2:6" ht="15.5">
      <c r="B9" s="1388" t="s">
        <v>757</v>
      </c>
      <c r="C9" s="1402">
        <v>26461</v>
      </c>
      <c r="D9" s="1400"/>
      <c r="E9" s="1402">
        <v>6397</v>
      </c>
      <c r="F9" s="1381"/>
    </row>
    <row r="10" spans="2:6" ht="16" thickBot="1">
      <c r="B10" s="1384"/>
      <c r="C10" s="1403"/>
      <c r="D10" s="1400"/>
      <c r="E10" s="1403"/>
      <c r="F10" s="1381"/>
    </row>
    <row r="11" spans="2:6" ht="15.5">
      <c r="B11" s="1386" t="s">
        <v>420</v>
      </c>
      <c r="C11" s="1399">
        <v>-1982</v>
      </c>
      <c r="D11" s="1400"/>
      <c r="E11" s="1399">
        <v>-711</v>
      </c>
      <c r="F11" s="1381"/>
    </row>
    <row r="12" spans="2:6" ht="16" thickBot="1">
      <c r="B12" s="1387" t="s">
        <v>596</v>
      </c>
      <c r="C12" s="1401">
        <v>-235</v>
      </c>
      <c r="D12" s="1400"/>
      <c r="E12" s="1401">
        <v>-235</v>
      </c>
      <c r="F12" s="1381"/>
    </row>
    <row r="13" spans="2:6" ht="15.5">
      <c r="B13" s="1388" t="s">
        <v>758</v>
      </c>
      <c r="C13" s="1402">
        <v>-1747</v>
      </c>
      <c r="D13" s="1400"/>
      <c r="E13" s="1402">
        <v>-476</v>
      </c>
      <c r="F13" s="1381"/>
    </row>
    <row r="14" spans="2:6" ht="16" thickBot="1">
      <c r="B14" s="1384"/>
      <c r="C14" s="1403"/>
      <c r="D14" s="1400"/>
      <c r="E14" s="1403"/>
      <c r="F14" s="1381"/>
    </row>
    <row r="15" spans="2:6" ht="15.5">
      <c r="B15" s="1388" t="s">
        <v>561</v>
      </c>
      <c r="C15" s="1402">
        <v>-16735</v>
      </c>
      <c r="D15" s="1400"/>
      <c r="E15" s="1402">
        <v>-4592</v>
      </c>
      <c r="F15" s="1381"/>
    </row>
    <row r="16" spans="2:6" ht="16" thickBot="1">
      <c r="B16" s="1384"/>
      <c r="C16" s="1389"/>
      <c r="D16" s="1383"/>
      <c r="E16" s="1389"/>
      <c r="F16" s="1381"/>
    </row>
    <row r="17" spans="2:6" ht="15.5">
      <c r="B17" s="1388" t="s">
        <v>759</v>
      </c>
      <c r="C17" s="1391">
        <v>0.63</v>
      </c>
      <c r="D17" s="1383"/>
      <c r="E17" s="1391">
        <v>0.72</v>
      </c>
      <c r="F17" s="1381"/>
    </row>
    <row r="18" spans="2:6" ht="16" thickBot="1">
      <c r="B18" s="1392"/>
      <c r="C18" s="1392"/>
      <c r="D18" s="1383"/>
      <c r="E18" s="1393"/>
      <c r="F18" s="1381"/>
    </row>
    <row r="19" spans="2:6" ht="15.5">
      <c r="B19" s="1394" t="s">
        <v>601</v>
      </c>
      <c r="C19" s="1404">
        <v>5316</v>
      </c>
      <c r="D19" s="1400"/>
      <c r="E19" s="1404">
        <v>965</v>
      </c>
      <c r="F19" s="1381"/>
    </row>
    <row r="20" spans="2:6" ht="16" thickBot="1">
      <c r="B20" s="1387" t="s">
        <v>760</v>
      </c>
      <c r="C20" s="1401">
        <v>-3</v>
      </c>
      <c r="D20" s="1400"/>
      <c r="E20" s="1401">
        <v>230</v>
      </c>
      <c r="F20" s="1381"/>
    </row>
    <row r="21" spans="2:6" ht="15.5">
      <c r="B21" s="1388" t="s">
        <v>761</v>
      </c>
      <c r="C21" s="1402">
        <v>5319</v>
      </c>
      <c r="D21" s="1400"/>
      <c r="E21" s="1402">
        <v>735</v>
      </c>
      <c r="F21" s="1381"/>
    </row>
    <row r="22" spans="2:6" ht="16" thickBot="1">
      <c r="B22" s="1384"/>
      <c r="C22" s="1395"/>
      <c r="D22" s="1383"/>
      <c r="E22" s="1396"/>
      <c r="F22" s="1381"/>
    </row>
    <row r="23" spans="2:6" ht="15.5">
      <c r="B23" s="1388" t="s">
        <v>729</v>
      </c>
      <c r="C23" s="1390">
        <v>50.7</v>
      </c>
      <c r="D23" s="1383"/>
      <c r="E23" s="1390">
        <v>51.5</v>
      </c>
      <c r="F23" s="1381"/>
    </row>
    <row r="24" spans="2:6" ht="16" thickBot="1">
      <c r="B24" s="1397"/>
      <c r="C24" s="1398"/>
      <c r="D24" s="1383"/>
      <c r="E24" s="1398"/>
      <c r="F24" s="1381"/>
    </row>
    <row r="25" spans="2:6" ht="15.5">
      <c r="B25" s="1388" t="s">
        <v>762</v>
      </c>
      <c r="C25" s="1405">
        <v>0.105</v>
      </c>
      <c r="D25" s="1383"/>
      <c r="E25" s="1405">
        <v>5.7000000000000002E-2</v>
      </c>
      <c r="F25" s="1381"/>
    </row>
  </sheetData>
  <mergeCells count="2">
    <mergeCell ref="B4:B5"/>
    <mergeCell ref="D4:D5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3A3DD-852A-4E9E-89B4-BC21B8548F6A}">
  <dimension ref="A2:M169"/>
  <sheetViews>
    <sheetView showGridLines="0" topLeftCell="A20" zoomScaleNormal="100" workbookViewId="0"/>
  </sheetViews>
  <sheetFormatPr defaultColWidth="8.7265625" defaultRowHeight="14.5"/>
  <cols>
    <col min="1" max="1" width="3.54296875" style="544" customWidth="1"/>
    <col min="2" max="2" width="32.453125" style="1339" customWidth="1"/>
    <col min="3" max="4" width="12" style="1339" bestFit="1" customWidth="1"/>
    <col min="5" max="5" width="13.1796875" style="1339" customWidth="1"/>
    <col min="6" max="9" width="12" style="1339" bestFit="1" customWidth="1"/>
    <col min="10" max="16384" width="8.7265625" style="1339"/>
  </cols>
  <sheetData>
    <row r="2" spans="2:13" ht="15.5">
      <c r="B2" s="1338" t="s">
        <v>745</v>
      </c>
    </row>
    <row r="3" spans="2:13" ht="15.5">
      <c r="B3" s="1338"/>
    </row>
    <row r="4" spans="2:13" ht="14.5" customHeight="1">
      <c r="B4" s="1340"/>
      <c r="C4" s="1459" t="s">
        <v>25</v>
      </c>
      <c r="D4" s="1459"/>
      <c r="E4" s="1459"/>
      <c r="F4" s="1459"/>
      <c r="G4" s="1459"/>
      <c r="H4" s="1459"/>
      <c r="I4" s="1459"/>
      <c r="J4" s="1340"/>
      <c r="K4" s="1340"/>
      <c r="L4" s="1340"/>
      <c r="M4" s="1340"/>
    </row>
    <row r="5" spans="2:13" ht="31.5">
      <c r="B5" s="1341"/>
      <c r="C5" s="1342" t="s">
        <v>8</v>
      </c>
      <c r="D5" s="1342" t="s">
        <v>9</v>
      </c>
      <c r="E5" s="1342" t="s">
        <v>706</v>
      </c>
      <c r="F5" s="1342" t="s">
        <v>13</v>
      </c>
      <c r="G5" s="1342" t="s">
        <v>11</v>
      </c>
      <c r="H5" s="1342" t="s">
        <v>14</v>
      </c>
      <c r="I5" s="1342" t="s">
        <v>280</v>
      </c>
      <c r="J5" s="1340"/>
      <c r="K5" s="1340"/>
      <c r="L5" s="1340"/>
      <c r="M5" s="1340"/>
    </row>
    <row r="6" spans="2:13">
      <c r="B6" s="1343"/>
      <c r="C6" s="1343" t="s">
        <v>6</v>
      </c>
      <c r="D6" s="1343" t="s">
        <v>6</v>
      </c>
      <c r="E6" s="1343" t="s">
        <v>6</v>
      </c>
      <c r="F6" s="1343" t="s">
        <v>6</v>
      </c>
      <c r="G6" s="1343" t="s">
        <v>6</v>
      </c>
      <c r="H6" s="1343" t="s">
        <v>6</v>
      </c>
      <c r="I6" s="1343" t="s">
        <v>6</v>
      </c>
      <c r="J6" s="1340"/>
      <c r="K6" s="1340"/>
      <c r="L6" s="1340"/>
      <c r="M6" s="1340"/>
    </row>
    <row r="7" spans="2:13">
      <c r="B7" s="1344" t="s">
        <v>561</v>
      </c>
      <c r="C7" s="1345">
        <v>-4415</v>
      </c>
      <c r="D7" s="1345">
        <v>-912</v>
      </c>
      <c r="E7" s="1346">
        <v>-797</v>
      </c>
      <c r="F7" s="1346">
        <v>-7737</v>
      </c>
      <c r="G7" s="1346">
        <v>-1656</v>
      </c>
      <c r="H7" s="1346">
        <v>-1414</v>
      </c>
      <c r="I7" s="1347">
        <v>-16931</v>
      </c>
      <c r="J7" s="1340"/>
      <c r="K7" s="1340"/>
      <c r="L7" s="1340"/>
      <c r="M7" s="1340"/>
    </row>
    <row r="8" spans="2:13">
      <c r="B8" s="1348" t="s">
        <v>746</v>
      </c>
      <c r="C8" s="1349">
        <v>-168</v>
      </c>
      <c r="D8" s="1349">
        <v>-27</v>
      </c>
      <c r="E8" s="1349">
        <v>-29</v>
      </c>
      <c r="F8" s="1349">
        <v>-169</v>
      </c>
      <c r="G8" s="1349">
        <v>-19</v>
      </c>
      <c r="H8" s="1350">
        <v>-515</v>
      </c>
      <c r="I8" s="1351">
        <v>-927</v>
      </c>
      <c r="J8" s="1340"/>
      <c r="K8" s="1340"/>
      <c r="L8" s="1340"/>
      <c r="M8" s="1340"/>
    </row>
    <row r="9" spans="2:13" ht="21">
      <c r="B9" s="1352" t="s">
        <v>747</v>
      </c>
      <c r="C9" s="1353">
        <v>-4247</v>
      </c>
      <c r="D9" s="1354">
        <v>-885</v>
      </c>
      <c r="E9" s="1354">
        <v>-768</v>
      </c>
      <c r="F9" s="1354">
        <v>-7568</v>
      </c>
      <c r="G9" s="1354">
        <v>-1637</v>
      </c>
      <c r="H9" s="1354">
        <v>-899</v>
      </c>
      <c r="I9" s="1355">
        <v>-16004</v>
      </c>
      <c r="J9" s="1340"/>
      <c r="K9" s="1340"/>
      <c r="L9" s="1340"/>
      <c r="M9" s="1340"/>
    </row>
    <row r="10" spans="2:13">
      <c r="B10" s="1356"/>
      <c r="C10" s="1357"/>
      <c r="D10" s="1357"/>
      <c r="E10" s="1358"/>
      <c r="F10" s="1358"/>
      <c r="G10" s="1358"/>
      <c r="H10" s="1358"/>
      <c r="I10" s="1358"/>
      <c r="J10" s="1340"/>
      <c r="K10" s="1340"/>
      <c r="L10" s="1340"/>
      <c r="M10" s="1340"/>
    </row>
    <row r="11" spans="2:13">
      <c r="B11" s="1352" t="s">
        <v>412</v>
      </c>
      <c r="C11" s="1353">
        <v>7587</v>
      </c>
      <c r="D11" s="1353">
        <v>1770</v>
      </c>
      <c r="E11" s="1354">
        <v>1208</v>
      </c>
      <c r="F11" s="1354">
        <v>11035</v>
      </c>
      <c r="G11" s="1354">
        <v>3268</v>
      </c>
      <c r="H11" s="1354">
        <v>510</v>
      </c>
      <c r="I11" s="1355">
        <v>25378</v>
      </c>
      <c r="J11" s="1340"/>
      <c r="K11" s="1340"/>
      <c r="L11" s="1340"/>
      <c r="M11" s="1340"/>
    </row>
    <row r="13" spans="2:13" ht="21">
      <c r="B13" s="1352" t="s">
        <v>748</v>
      </c>
      <c r="C13" s="1359">
        <v>0.56000000000000005</v>
      </c>
      <c r="D13" s="1359">
        <v>0.5</v>
      </c>
      <c r="E13" s="1359">
        <v>0.64</v>
      </c>
      <c r="F13" s="1359">
        <v>0.69000000000000006</v>
      </c>
      <c r="G13" s="1359">
        <v>0.5</v>
      </c>
      <c r="H13" s="1360" t="s">
        <v>711</v>
      </c>
      <c r="I13" s="1361">
        <v>0.63</v>
      </c>
      <c r="J13" s="1340"/>
      <c r="K13" s="1340"/>
      <c r="L13" s="1340"/>
      <c r="M13" s="1340"/>
    </row>
    <row r="14" spans="2:13">
      <c r="B14" s="1356"/>
      <c r="C14" s="1357"/>
      <c r="D14" s="1357"/>
      <c r="E14" s="1358"/>
      <c r="F14" s="1358"/>
      <c r="G14" s="1358"/>
      <c r="H14" s="1358"/>
      <c r="I14" s="1358"/>
      <c r="J14" s="1340"/>
      <c r="K14" s="1340"/>
      <c r="L14" s="1340"/>
      <c r="M14" s="1340"/>
    </row>
    <row r="15" spans="2:13">
      <c r="B15" s="1344" t="s">
        <v>567</v>
      </c>
      <c r="C15" s="1345">
        <v>1962</v>
      </c>
      <c r="D15" s="1345">
        <v>584</v>
      </c>
      <c r="E15" s="1346">
        <v>330</v>
      </c>
      <c r="F15" s="1346">
        <v>2041</v>
      </c>
      <c r="G15" s="1346">
        <v>131</v>
      </c>
      <c r="H15" s="1346">
        <v>-774</v>
      </c>
      <c r="I15" s="1347">
        <v>4274</v>
      </c>
      <c r="J15" s="1340"/>
      <c r="K15" s="1340"/>
      <c r="L15" s="1340"/>
      <c r="M15" s="1340"/>
    </row>
    <row r="16" spans="2:13">
      <c r="B16" s="1348" t="s">
        <v>749</v>
      </c>
      <c r="C16" s="1349">
        <v>-122</v>
      </c>
      <c r="D16" s="1349">
        <v>-20</v>
      </c>
      <c r="E16" s="1349">
        <v>-24</v>
      </c>
      <c r="F16" s="1349">
        <v>-126</v>
      </c>
      <c r="G16" s="1349">
        <v>-14</v>
      </c>
      <c r="H16" s="1349">
        <v>-433</v>
      </c>
      <c r="I16" s="1351">
        <v>-739</v>
      </c>
      <c r="J16" s="1340"/>
      <c r="K16" s="1340"/>
      <c r="L16" s="1340"/>
      <c r="M16" s="1340"/>
    </row>
    <row r="17" spans="1:13" ht="21">
      <c r="B17" s="1352" t="s">
        <v>750</v>
      </c>
      <c r="C17" s="1353">
        <v>2084</v>
      </c>
      <c r="D17" s="1353">
        <v>604</v>
      </c>
      <c r="E17" s="1353">
        <v>354</v>
      </c>
      <c r="F17" s="1353">
        <v>2167</v>
      </c>
      <c r="G17" s="1353">
        <v>145</v>
      </c>
      <c r="H17" s="1353">
        <v>-341</v>
      </c>
      <c r="I17" s="1355">
        <v>5013</v>
      </c>
      <c r="J17" s="1340"/>
      <c r="K17" s="1340"/>
      <c r="L17" s="1340"/>
      <c r="M17" s="1340"/>
    </row>
    <row r="18" spans="1:13">
      <c r="A18" s="549"/>
      <c r="B18" s="1362"/>
      <c r="C18" s="1363"/>
      <c r="D18" s="1363"/>
      <c r="E18" s="1363"/>
      <c r="F18" s="1363"/>
      <c r="G18" s="1363"/>
      <c r="H18" s="1363"/>
      <c r="I18" s="1363"/>
      <c r="J18" s="1340"/>
      <c r="K18" s="1340"/>
      <c r="L18" s="1340"/>
      <c r="M18" s="1340"/>
    </row>
    <row r="19" spans="1:13">
      <c r="A19" s="549"/>
      <c r="B19" s="1356"/>
      <c r="C19" s="1364"/>
      <c r="D19" s="1364"/>
      <c r="E19" s="1365"/>
      <c r="F19" s="1365"/>
      <c r="G19" s="1365"/>
      <c r="H19" s="1365"/>
      <c r="I19" s="1365"/>
      <c r="J19" s="1340"/>
      <c r="K19" s="1340"/>
      <c r="L19" s="1340"/>
      <c r="M19" s="1340"/>
    </row>
    <row r="20" spans="1:13">
      <c r="A20" s="549"/>
      <c r="B20" s="1352" t="s">
        <v>729</v>
      </c>
      <c r="C20" s="1366">
        <v>10.199999999999999</v>
      </c>
      <c r="D20" s="1366">
        <v>2.9</v>
      </c>
      <c r="E20" s="1367">
        <v>1</v>
      </c>
      <c r="F20" s="1367">
        <v>29</v>
      </c>
      <c r="G20" s="1367">
        <v>3.2</v>
      </c>
      <c r="H20" s="1367">
        <v>1.1000000000000001</v>
      </c>
      <c r="I20" s="1368">
        <v>47.4</v>
      </c>
      <c r="J20" s="1340"/>
      <c r="K20" s="1340"/>
      <c r="L20" s="1340"/>
      <c r="M20" s="1340"/>
    </row>
    <row r="21" spans="1:13">
      <c r="A21" s="549"/>
      <c r="B21" s="1348"/>
      <c r="C21" s="1369"/>
      <c r="D21" s="1369"/>
      <c r="E21" s="1369"/>
      <c r="F21" s="1369"/>
      <c r="G21" s="1369"/>
      <c r="H21" s="1369"/>
      <c r="I21" s="1369"/>
      <c r="J21" s="1340"/>
      <c r="K21" s="1340"/>
      <c r="L21" s="1340"/>
      <c r="M21" s="1340"/>
    </row>
    <row r="22" spans="1:13" ht="21">
      <c r="A22" s="549"/>
      <c r="B22" s="1352" t="s">
        <v>751</v>
      </c>
      <c r="C22" s="1370">
        <v>0.20399999999999999</v>
      </c>
      <c r="D22" s="1370">
        <v>0.21199999999999999</v>
      </c>
      <c r="E22" s="1371">
        <v>0.35100000000000003</v>
      </c>
      <c r="F22" s="1371">
        <v>7.4999999999999997E-2</v>
      </c>
      <c r="G22" s="1371">
        <v>4.5999999999999999E-2</v>
      </c>
      <c r="H22" s="1360" t="s">
        <v>711</v>
      </c>
      <c r="I22" s="1372">
        <v>0.106</v>
      </c>
      <c r="J22" s="1340"/>
      <c r="K22" s="1340"/>
      <c r="L22" s="1340"/>
      <c r="M22" s="1340"/>
    </row>
    <row r="23" spans="1:13">
      <c r="A23" s="549"/>
      <c r="B23" s="1340"/>
      <c r="C23" s="1340"/>
      <c r="D23" s="1340"/>
      <c r="E23" s="1340"/>
      <c r="F23" s="1340"/>
      <c r="G23" s="1340"/>
      <c r="H23" s="1340"/>
      <c r="I23" s="1340"/>
      <c r="J23" s="1340"/>
      <c r="K23" s="1340"/>
      <c r="L23" s="1340"/>
      <c r="M23" s="1340"/>
    </row>
    <row r="24" spans="1:13">
      <c r="A24" s="549"/>
      <c r="J24" s="1340"/>
      <c r="K24" s="1340"/>
      <c r="L24" s="1340"/>
      <c r="M24" s="1340"/>
    </row>
    <row r="25" spans="1:13" ht="15" customHeight="1">
      <c r="A25" s="549"/>
      <c r="B25" s="1373"/>
      <c r="C25" s="1459" t="s">
        <v>752</v>
      </c>
      <c r="D25" s="1459"/>
      <c r="E25" s="1459"/>
      <c r="F25" s="1459"/>
      <c r="G25" s="1459"/>
      <c r="H25" s="1459"/>
      <c r="I25" s="1373"/>
      <c r="J25" s="1340"/>
      <c r="K25" s="1340"/>
      <c r="L25" s="1340"/>
      <c r="M25" s="1340"/>
    </row>
    <row r="26" spans="1:13" ht="31.5">
      <c r="A26" s="577"/>
      <c r="B26" s="1374"/>
      <c r="C26" s="1375" t="s">
        <v>8</v>
      </c>
      <c r="D26" s="1375" t="s">
        <v>9</v>
      </c>
      <c r="E26" s="1375" t="s">
        <v>10</v>
      </c>
      <c r="F26" s="1375" t="s">
        <v>13</v>
      </c>
      <c r="G26" s="1375" t="s">
        <v>11</v>
      </c>
      <c r="H26" s="1375" t="s">
        <v>14</v>
      </c>
      <c r="I26" s="1375" t="s">
        <v>280</v>
      </c>
      <c r="J26" s="1340"/>
      <c r="K26" s="1340"/>
      <c r="L26" s="1340"/>
      <c r="M26" s="1340"/>
    </row>
    <row r="27" spans="1:13">
      <c r="A27" s="549"/>
      <c r="B27" s="1376"/>
      <c r="C27" s="1377" t="s">
        <v>6</v>
      </c>
      <c r="D27" s="1377" t="s">
        <v>6</v>
      </c>
      <c r="E27" s="1377" t="s">
        <v>6</v>
      </c>
      <c r="F27" s="1377" t="s">
        <v>6</v>
      </c>
      <c r="G27" s="1377" t="s">
        <v>6</v>
      </c>
      <c r="H27" s="1377" t="s">
        <v>6</v>
      </c>
      <c r="I27" s="1377" t="s">
        <v>6</v>
      </c>
      <c r="J27" s="1340"/>
      <c r="K27" s="1340"/>
      <c r="L27" s="1340"/>
      <c r="M27" s="1340"/>
    </row>
    <row r="28" spans="1:13">
      <c r="A28" s="549"/>
      <c r="B28" s="1344" t="s">
        <v>561</v>
      </c>
      <c r="C28" s="1345">
        <v>-1187</v>
      </c>
      <c r="D28" s="1345">
        <v>-267</v>
      </c>
      <c r="E28" s="1346">
        <v>-257</v>
      </c>
      <c r="F28" s="1346">
        <v>-2059</v>
      </c>
      <c r="G28" s="1346">
        <v>-420</v>
      </c>
      <c r="H28" s="1346">
        <v>-730</v>
      </c>
      <c r="I28" s="1347">
        <v>-4920</v>
      </c>
      <c r="J28" s="1340"/>
      <c r="K28" s="1340"/>
      <c r="L28" s="1340"/>
      <c r="M28" s="1340"/>
    </row>
    <row r="29" spans="1:13">
      <c r="A29" s="549"/>
      <c r="B29" s="1348" t="s">
        <v>746</v>
      </c>
      <c r="C29" s="1349">
        <v>-168</v>
      </c>
      <c r="D29" s="1349">
        <v>-27</v>
      </c>
      <c r="E29" s="1349">
        <v>-29</v>
      </c>
      <c r="F29" s="1349">
        <v>-169</v>
      </c>
      <c r="G29" s="1349">
        <v>-19</v>
      </c>
      <c r="H29" s="1350">
        <v>-515</v>
      </c>
      <c r="I29" s="1351">
        <v>-927</v>
      </c>
      <c r="J29" s="1340"/>
      <c r="K29" s="1340"/>
      <c r="L29" s="1340"/>
      <c r="M29" s="1340"/>
    </row>
    <row r="30" spans="1:13" ht="21">
      <c r="A30" s="549"/>
      <c r="B30" s="1352" t="s">
        <v>747</v>
      </c>
      <c r="C30" s="1353">
        <v>-1019</v>
      </c>
      <c r="D30" s="1354">
        <v>-240</v>
      </c>
      <c r="E30" s="1354">
        <v>-228</v>
      </c>
      <c r="F30" s="1354">
        <v>-1890</v>
      </c>
      <c r="G30" s="1354">
        <v>-401</v>
      </c>
      <c r="H30" s="1354">
        <v>-215</v>
      </c>
      <c r="I30" s="1355">
        <v>-3993</v>
      </c>
      <c r="J30" s="1340"/>
      <c r="K30" s="1340"/>
      <c r="L30" s="1340"/>
      <c r="M30" s="1340"/>
    </row>
    <row r="31" spans="1:13">
      <c r="A31" s="549"/>
      <c r="B31" s="1356"/>
      <c r="C31" s="1357"/>
      <c r="D31" s="1357"/>
      <c r="E31" s="1358"/>
      <c r="F31" s="1358"/>
      <c r="G31" s="1358"/>
      <c r="H31" s="1358"/>
      <c r="I31" s="1358"/>
      <c r="J31" s="1340"/>
      <c r="K31" s="1340"/>
      <c r="L31" s="1340"/>
      <c r="M31" s="1340"/>
    </row>
    <row r="32" spans="1:13">
      <c r="A32" s="549"/>
      <c r="B32" s="1352" t="s">
        <v>412</v>
      </c>
      <c r="C32" s="1353">
        <v>1792</v>
      </c>
      <c r="D32" s="1353">
        <v>395</v>
      </c>
      <c r="E32" s="1354">
        <v>313</v>
      </c>
      <c r="F32" s="1354">
        <v>2037</v>
      </c>
      <c r="G32" s="1354">
        <v>866</v>
      </c>
      <c r="H32" s="1354">
        <v>195</v>
      </c>
      <c r="I32" s="1355">
        <v>5598</v>
      </c>
      <c r="J32" s="1340"/>
      <c r="K32" s="1340"/>
      <c r="L32" s="1340"/>
      <c r="M32" s="1340"/>
    </row>
    <row r="33" spans="1:13">
      <c r="A33" s="549"/>
    </row>
    <row r="34" spans="1:13" ht="21">
      <c r="A34" s="549"/>
      <c r="B34" s="1352" t="s">
        <v>748</v>
      </c>
      <c r="C34" s="1378">
        <v>0.57000000000000006</v>
      </c>
      <c r="D34" s="1378">
        <v>0.61</v>
      </c>
      <c r="E34" s="1378">
        <v>0.73</v>
      </c>
      <c r="F34" s="1378">
        <v>0.93</v>
      </c>
      <c r="G34" s="1378">
        <v>0.46</v>
      </c>
      <c r="H34" s="1359" t="s">
        <v>711</v>
      </c>
      <c r="I34" s="1379">
        <v>0.71</v>
      </c>
      <c r="J34" s="1340"/>
      <c r="K34" s="1340"/>
      <c r="L34" s="1340"/>
      <c r="M34" s="1340"/>
    </row>
    <row r="35" spans="1:13">
      <c r="A35" s="549"/>
      <c r="B35" s="1356"/>
      <c r="C35" s="1357"/>
      <c r="D35" s="1357"/>
      <c r="E35" s="1358"/>
      <c r="F35" s="1358"/>
      <c r="G35" s="1358"/>
      <c r="H35" s="1358"/>
      <c r="I35" s="1358"/>
      <c r="J35" s="1340"/>
      <c r="K35" s="1340"/>
      <c r="L35" s="1340"/>
      <c r="M35" s="1340"/>
    </row>
    <row r="36" spans="1:13">
      <c r="A36" s="581"/>
      <c r="B36" s="1344" t="s">
        <v>567</v>
      </c>
      <c r="C36" s="1345">
        <v>382</v>
      </c>
      <c r="D36" s="1345">
        <v>59</v>
      </c>
      <c r="E36" s="1346">
        <v>47</v>
      </c>
      <c r="F36" s="1346">
        <v>-149</v>
      </c>
      <c r="G36" s="1346">
        <v>-3</v>
      </c>
      <c r="H36" s="1346">
        <v>-447</v>
      </c>
      <c r="I36" s="1347">
        <v>-111</v>
      </c>
      <c r="J36" s="1340"/>
      <c r="K36" s="1340"/>
      <c r="L36" s="1340"/>
      <c r="M36" s="1340"/>
    </row>
    <row r="37" spans="1:13">
      <c r="A37" s="581"/>
      <c r="B37" s="1348" t="s">
        <v>749</v>
      </c>
      <c r="C37" s="1349">
        <v>-122</v>
      </c>
      <c r="D37" s="1349">
        <v>-20</v>
      </c>
      <c r="E37" s="1349">
        <v>-24</v>
      </c>
      <c r="F37" s="1349">
        <v>-126</v>
      </c>
      <c r="G37" s="1349">
        <v>-14</v>
      </c>
      <c r="H37" s="1349">
        <v>-433</v>
      </c>
      <c r="I37" s="1351">
        <v>-739</v>
      </c>
      <c r="J37" s="1340"/>
      <c r="K37" s="1340"/>
      <c r="L37" s="1340"/>
      <c r="M37" s="1340"/>
    </row>
    <row r="38" spans="1:13" ht="21">
      <c r="A38" s="581"/>
      <c r="B38" s="1352" t="s">
        <v>750</v>
      </c>
      <c r="C38" s="1353">
        <v>504</v>
      </c>
      <c r="D38" s="1353">
        <v>79</v>
      </c>
      <c r="E38" s="1353">
        <v>71</v>
      </c>
      <c r="F38" s="1353">
        <v>-23</v>
      </c>
      <c r="G38" s="1353">
        <v>11</v>
      </c>
      <c r="H38" s="1353">
        <v>-14</v>
      </c>
      <c r="I38" s="1355">
        <v>628</v>
      </c>
      <c r="J38" s="1340"/>
      <c r="K38" s="1340"/>
      <c r="L38" s="1340"/>
      <c r="M38" s="1340"/>
    </row>
    <row r="39" spans="1:13">
      <c r="A39" s="581"/>
      <c r="B39" s="1362"/>
      <c r="C39" s="1363"/>
      <c r="D39" s="1363"/>
      <c r="E39" s="1363"/>
      <c r="F39" s="1363"/>
      <c r="G39" s="1363"/>
      <c r="H39" s="1363"/>
      <c r="I39" s="1363"/>
    </row>
    <row r="40" spans="1:13">
      <c r="A40" s="581"/>
      <c r="B40" s="1356"/>
      <c r="C40" s="1364"/>
      <c r="D40" s="1364"/>
      <c r="E40" s="1365"/>
      <c r="F40" s="1365"/>
      <c r="G40" s="1365"/>
      <c r="H40" s="1365"/>
      <c r="I40" s="1365"/>
    </row>
    <row r="41" spans="1:13">
      <c r="A41" s="581"/>
      <c r="B41" s="1352" t="s">
        <v>729</v>
      </c>
      <c r="C41" s="1366">
        <v>10.199999999999999</v>
      </c>
      <c r="D41" s="1366">
        <v>2.8</v>
      </c>
      <c r="E41" s="1367">
        <v>1</v>
      </c>
      <c r="F41" s="1367">
        <v>28.9</v>
      </c>
      <c r="G41" s="1367">
        <v>3.3</v>
      </c>
      <c r="H41" s="1367">
        <v>2.7</v>
      </c>
      <c r="I41" s="1368">
        <v>48.9</v>
      </c>
    </row>
    <row r="42" spans="1:13">
      <c r="A42" s="581"/>
      <c r="B42" s="1348"/>
      <c r="C42" s="1369"/>
      <c r="D42" s="1369"/>
      <c r="E42" s="1369"/>
      <c r="F42" s="1369"/>
      <c r="G42" s="1369"/>
      <c r="H42" s="1369"/>
      <c r="I42" s="1369"/>
    </row>
    <row r="43" spans="1:13" ht="21">
      <c r="A43" s="581"/>
      <c r="B43" s="1352" t="s">
        <v>751</v>
      </c>
      <c r="C43" s="1370">
        <v>0.19700000000000001</v>
      </c>
      <c r="D43" s="1370">
        <v>0.113</v>
      </c>
      <c r="E43" s="1371">
        <v>0.28899999999999998</v>
      </c>
      <c r="F43" s="1380">
        <v>-3.0000000000000001E-3</v>
      </c>
      <c r="G43" s="1371">
        <v>1.3999999999999999E-2</v>
      </c>
      <c r="H43" s="1371" t="s">
        <v>711</v>
      </c>
      <c r="I43" s="1372">
        <v>5.0999999999999997E-2</v>
      </c>
    </row>
    <row r="44" spans="1:13">
      <c r="A44" s="581"/>
    </row>
    <row r="45" spans="1:13">
      <c r="A45" s="581"/>
    </row>
    <row r="46" spans="1:13">
      <c r="A46" s="581"/>
    </row>
    <row r="47" spans="1:13">
      <c r="A47" s="581"/>
    </row>
    <row r="48" spans="1:13">
      <c r="A48" s="581"/>
    </row>
    <row r="49" spans="1:1">
      <c r="A49" s="581"/>
    </row>
    <row r="50" spans="1:1">
      <c r="A50" s="581"/>
    </row>
    <row r="51" spans="1:1">
      <c r="A51" s="581"/>
    </row>
    <row r="52" spans="1:1">
      <c r="A52" s="581"/>
    </row>
    <row r="53" spans="1:1">
      <c r="A53" s="581"/>
    </row>
    <row r="54" spans="1:1">
      <c r="A54" s="581"/>
    </row>
    <row r="55" spans="1:1">
      <c r="A55" s="581"/>
    </row>
    <row r="56" spans="1:1">
      <c r="A56" s="581"/>
    </row>
    <row r="57" spans="1:1">
      <c r="A57" s="581"/>
    </row>
    <row r="58" spans="1:1">
      <c r="A58" s="581"/>
    </row>
    <row r="59" spans="1:1">
      <c r="A59" s="581"/>
    </row>
    <row r="60" spans="1:1">
      <c r="A60" s="581"/>
    </row>
    <row r="61" spans="1:1">
      <c r="A61" s="581"/>
    </row>
    <row r="62" spans="1:1">
      <c r="A62" s="605"/>
    </row>
    <row r="63" spans="1:1">
      <c r="A63" s="605"/>
    </row>
    <row r="64" spans="1:1">
      <c r="A64" s="605"/>
    </row>
    <row r="65" spans="1:1">
      <c r="A65" s="605"/>
    </row>
    <row r="66" spans="1:1">
      <c r="A66" s="605"/>
    </row>
    <row r="67" spans="1:1">
      <c r="A67" s="605"/>
    </row>
    <row r="68" spans="1:1">
      <c r="A68" s="605"/>
    </row>
    <row r="69" spans="1:1">
      <c r="A69" s="605"/>
    </row>
    <row r="70" spans="1:1">
      <c r="A70" s="605"/>
    </row>
    <row r="71" spans="1:1">
      <c r="A71" s="605"/>
    </row>
    <row r="73" spans="1:1">
      <c r="A73" s="626"/>
    </row>
    <row r="74" spans="1:1">
      <c r="A74" s="626"/>
    </row>
    <row r="75" spans="1:1">
      <c r="A75" s="626"/>
    </row>
    <row r="76" spans="1:1">
      <c r="A76" s="626"/>
    </row>
    <row r="77" spans="1:1">
      <c r="A77" s="626"/>
    </row>
    <row r="78" spans="1:1">
      <c r="A78" s="626"/>
    </row>
    <row r="79" spans="1:1">
      <c r="A79" s="626"/>
    </row>
    <row r="80" spans="1:1">
      <c r="A80" s="626"/>
    </row>
    <row r="81" spans="1:1">
      <c r="A81" s="626"/>
    </row>
    <row r="82" spans="1:1">
      <c r="A82" s="626"/>
    </row>
    <row r="83" spans="1:1">
      <c r="A83" s="626"/>
    </row>
    <row r="84" spans="1:1">
      <c r="A84" s="626"/>
    </row>
    <row r="85" spans="1:1">
      <c r="A85" s="626"/>
    </row>
    <row r="86" spans="1:1">
      <c r="A86" s="626"/>
    </row>
    <row r="87" spans="1:1">
      <c r="A87" s="626"/>
    </row>
    <row r="88" spans="1:1">
      <c r="A88" s="626"/>
    </row>
    <row r="89" spans="1:1">
      <c r="A89" s="626"/>
    </row>
    <row r="90" spans="1:1">
      <c r="A90" s="626"/>
    </row>
    <row r="91" spans="1:1">
      <c r="A91" s="626"/>
    </row>
    <row r="92" spans="1:1">
      <c r="A92" s="626"/>
    </row>
    <row r="93" spans="1:1">
      <c r="A93" s="626"/>
    </row>
    <row r="94" spans="1:1">
      <c r="A94" s="626"/>
    </row>
    <row r="95" spans="1:1">
      <c r="A95" s="626"/>
    </row>
    <row r="96" spans="1:1">
      <c r="A96" s="626"/>
    </row>
    <row r="97" spans="1:1">
      <c r="A97" s="626"/>
    </row>
    <row r="98" spans="1:1">
      <c r="A98" s="626"/>
    </row>
    <row r="99" spans="1:1">
      <c r="A99" s="626"/>
    </row>
    <row r="100" spans="1:1">
      <c r="A100" s="626"/>
    </row>
    <row r="101" spans="1:1">
      <c r="A101" s="626"/>
    </row>
    <row r="102" spans="1:1">
      <c r="A102" s="626"/>
    </row>
    <row r="103" spans="1:1">
      <c r="A103" s="626"/>
    </row>
    <row r="104" spans="1:1">
      <c r="A104" s="626"/>
    </row>
    <row r="105" spans="1:1">
      <c r="A105" s="626"/>
    </row>
    <row r="106" spans="1:1">
      <c r="A106" s="626"/>
    </row>
    <row r="107" spans="1:1">
      <c r="A107" s="626"/>
    </row>
    <row r="110" spans="1:1">
      <c r="A110" s="626"/>
    </row>
    <row r="111" spans="1:1">
      <c r="A111" s="626"/>
    </row>
    <row r="112" spans="1:1">
      <c r="A112" s="626"/>
    </row>
    <row r="113" spans="1:1">
      <c r="A113" s="626"/>
    </row>
    <row r="114" spans="1:1">
      <c r="A114" s="626"/>
    </row>
    <row r="116" spans="1:1">
      <c r="A116" s="626"/>
    </row>
    <row r="117" spans="1:1">
      <c r="A117" s="626"/>
    </row>
    <row r="118" spans="1:1">
      <c r="A118" s="626"/>
    </row>
    <row r="119" spans="1:1">
      <c r="A119" s="626"/>
    </row>
    <row r="120" spans="1:1">
      <c r="A120" s="626"/>
    </row>
    <row r="123" spans="1:1">
      <c r="A123" s="626"/>
    </row>
    <row r="124" spans="1:1">
      <c r="A124" s="626"/>
    </row>
    <row r="125" spans="1:1">
      <c r="A125" s="626"/>
    </row>
    <row r="126" spans="1:1">
      <c r="A126" s="626"/>
    </row>
    <row r="127" spans="1:1">
      <c r="A127" s="626"/>
    </row>
    <row r="128" spans="1:1">
      <c r="A128" s="626"/>
    </row>
    <row r="129" spans="1:1">
      <c r="A129" s="626"/>
    </row>
    <row r="130" spans="1:1">
      <c r="A130" s="626"/>
    </row>
    <row r="131" spans="1:1">
      <c r="A131" s="626"/>
    </row>
    <row r="132" spans="1:1">
      <c r="A132" s="626"/>
    </row>
    <row r="133" spans="1:1">
      <c r="A133" s="626"/>
    </row>
    <row r="134" spans="1:1">
      <c r="A134" s="626"/>
    </row>
    <row r="135" spans="1:1">
      <c r="A135" s="626"/>
    </row>
    <row r="136" spans="1:1">
      <c r="A136" s="626"/>
    </row>
    <row r="137" spans="1:1">
      <c r="A137" s="626"/>
    </row>
    <row r="138" spans="1:1">
      <c r="A138" s="626"/>
    </row>
    <row r="139" spans="1:1">
      <c r="A139" s="626"/>
    </row>
    <row r="140" spans="1:1">
      <c r="A140" s="626"/>
    </row>
    <row r="141" spans="1:1">
      <c r="A141" s="626"/>
    </row>
    <row r="142" spans="1:1">
      <c r="A142" s="626"/>
    </row>
    <row r="143" spans="1:1">
      <c r="A143" s="626"/>
    </row>
    <row r="144" spans="1:1">
      <c r="A144" s="626"/>
    </row>
    <row r="145" spans="1:1">
      <c r="A145" s="626"/>
    </row>
    <row r="146" spans="1:1">
      <c r="A146" s="626"/>
    </row>
    <row r="147" spans="1:1">
      <c r="A147" s="626"/>
    </row>
    <row r="148" spans="1:1">
      <c r="A148" s="626"/>
    </row>
    <row r="149" spans="1:1">
      <c r="A149" s="626"/>
    </row>
    <row r="150" spans="1:1">
      <c r="A150" s="626"/>
    </row>
    <row r="151" spans="1:1">
      <c r="A151" s="626"/>
    </row>
    <row r="152" spans="1:1">
      <c r="A152" s="626"/>
    </row>
    <row r="154" spans="1:1">
      <c r="A154" s="626"/>
    </row>
    <row r="155" spans="1:1">
      <c r="A155" s="626"/>
    </row>
    <row r="156" spans="1:1">
      <c r="A156" s="626"/>
    </row>
    <row r="157" spans="1:1">
      <c r="A157" s="626"/>
    </row>
    <row r="158" spans="1:1">
      <c r="A158" s="626"/>
    </row>
    <row r="159" spans="1:1">
      <c r="A159" s="626"/>
    </row>
    <row r="160" spans="1:1">
      <c r="A160" s="626"/>
    </row>
    <row r="161" spans="1:1">
      <c r="A161" s="626"/>
    </row>
    <row r="162" spans="1:1">
      <c r="A162" s="626"/>
    </row>
    <row r="165" spans="1:1">
      <c r="A165" s="626"/>
    </row>
    <row r="166" spans="1:1">
      <c r="A166" s="626"/>
    </row>
    <row r="167" spans="1:1">
      <c r="A167" s="626"/>
    </row>
    <row r="169" spans="1:1">
      <c r="A169" s="626"/>
    </row>
  </sheetData>
  <mergeCells count="2">
    <mergeCell ref="C4:I4"/>
    <mergeCell ref="C25:H25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A594B-B5E0-4218-84AF-C3A5224D231D}">
  <dimension ref="B1:K54"/>
  <sheetViews>
    <sheetView showGridLines="0" showRuler="0" zoomScaleNormal="100" workbookViewId="0">
      <selection activeCell="B2" sqref="B2:K2"/>
    </sheetView>
  </sheetViews>
  <sheetFormatPr defaultColWidth="13.1796875" defaultRowHeight="12.5"/>
  <cols>
    <col min="1" max="1" width="8" style="1279" customWidth="1"/>
    <col min="2" max="2" width="49.1796875" style="1279" customWidth="1"/>
    <col min="3" max="3" width="2.453125" style="1279" customWidth="1"/>
    <col min="4" max="5" width="8.26953125" style="1279" bestFit="1" customWidth="1"/>
    <col min="6" max="6" width="9.81640625" style="1279" bestFit="1" customWidth="1"/>
    <col min="7" max="7" width="2.453125" style="1279" customWidth="1"/>
    <col min="8" max="9" width="8.26953125" style="1279" bestFit="1" customWidth="1"/>
    <col min="10" max="10" width="9.81640625" style="1279" bestFit="1" customWidth="1"/>
    <col min="11" max="16384" width="13.1796875" style="1279"/>
  </cols>
  <sheetData>
    <row r="1" spans="2:11" ht="12.75" customHeight="1">
      <c r="B1" s="1461"/>
      <c r="C1" s="1461"/>
      <c r="D1" s="1461"/>
    </row>
    <row r="2" spans="2:11" ht="13">
      <c r="B2" s="1462" t="s">
        <v>763</v>
      </c>
      <c r="C2" s="1462"/>
      <c r="D2" s="1462"/>
      <c r="E2" s="1462"/>
      <c r="F2" s="1462"/>
      <c r="G2" s="1462"/>
      <c r="H2" s="1462"/>
      <c r="I2" s="1462"/>
      <c r="J2" s="1462"/>
      <c r="K2" s="1462"/>
    </row>
    <row r="3" spans="2:11" ht="15.5">
      <c r="B3" s="1406"/>
      <c r="C3" s="1406"/>
      <c r="D3" s="1406"/>
      <c r="E3" s="1406"/>
      <c r="F3" s="1406"/>
      <c r="G3" s="1406"/>
      <c r="H3" s="1406"/>
      <c r="I3" s="1406"/>
      <c r="J3" s="1406"/>
      <c r="K3" s="1406"/>
    </row>
    <row r="4" spans="2:11" ht="11.65" customHeight="1">
      <c r="B4" s="1460" t="s">
        <v>8</v>
      </c>
      <c r="D4" s="1461" t="s">
        <v>53</v>
      </c>
      <c r="E4" s="1461"/>
      <c r="F4" s="1461"/>
      <c r="H4" s="1461" t="s">
        <v>557</v>
      </c>
      <c r="I4" s="1461"/>
      <c r="J4" s="1461"/>
    </row>
    <row r="5" spans="2:11" ht="11.65" customHeight="1">
      <c r="B5" s="1460"/>
      <c r="D5" s="1280" t="s">
        <v>56</v>
      </c>
      <c r="E5" s="1280" t="s">
        <v>55</v>
      </c>
      <c r="F5" s="1280" t="s">
        <v>26</v>
      </c>
      <c r="H5" s="1280" t="s">
        <v>56</v>
      </c>
      <c r="I5" s="1280" t="s">
        <v>55</v>
      </c>
      <c r="J5" s="1280" t="s">
        <v>26</v>
      </c>
    </row>
    <row r="6" spans="2:11" ht="11.65" customHeight="1">
      <c r="B6" s="1281"/>
      <c r="C6" s="1282"/>
      <c r="D6" s="1283" t="s">
        <v>6</v>
      </c>
      <c r="E6" s="1283" t="s">
        <v>6</v>
      </c>
      <c r="F6" s="1283"/>
      <c r="G6" s="1282"/>
      <c r="H6" s="1283" t="s">
        <v>6</v>
      </c>
      <c r="I6" s="1283" t="s">
        <v>6</v>
      </c>
      <c r="J6" s="1283"/>
    </row>
    <row r="7" spans="2:11" ht="11.65" customHeight="1">
      <c r="B7" s="1284" t="s">
        <v>412</v>
      </c>
      <c r="C7" s="1282"/>
      <c r="D7" s="1285">
        <v>8274</v>
      </c>
      <c r="E7" s="1285">
        <v>7587</v>
      </c>
      <c r="F7" s="1286">
        <v>9</v>
      </c>
      <c r="G7" s="1282"/>
      <c r="H7" s="1285">
        <v>2615</v>
      </c>
      <c r="I7" s="1285">
        <v>1792</v>
      </c>
      <c r="J7" s="1287">
        <v>46</v>
      </c>
    </row>
    <row r="8" spans="2:11" ht="11.65" customHeight="1">
      <c r="B8" s="1288" t="s">
        <v>722</v>
      </c>
      <c r="C8" s="1282"/>
      <c r="D8" s="1289">
        <v>556</v>
      </c>
      <c r="E8" s="1290">
        <v>0</v>
      </c>
      <c r="F8" s="1291"/>
      <c r="G8" s="1282"/>
      <c r="H8" s="1289">
        <f>D8</f>
        <v>556</v>
      </c>
      <c r="I8" s="1290">
        <v>0</v>
      </c>
      <c r="J8" s="1292"/>
    </row>
    <row r="9" spans="2:11" ht="11.65" customHeight="1">
      <c r="B9" s="1293" t="s">
        <v>723</v>
      </c>
      <c r="C9" s="1282"/>
      <c r="D9" s="1294">
        <v>7718</v>
      </c>
      <c r="E9" s="1294">
        <v>7587</v>
      </c>
      <c r="F9" s="1295">
        <v>2</v>
      </c>
      <c r="G9" s="1282"/>
      <c r="H9" s="1294">
        <f>H7-H8</f>
        <v>2059</v>
      </c>
      <c r="I9" s="1294">
        <f>I7-I8</f>
        <v>1792</v>
      </c>
      <c r="J9" s="1296">
        <v>15</v>
      </c>
    </row>
    <row r="10" spans="2:11" ht="11.65" customHeight="1">
      <c r="B10" s="1282"/>
      <c r="C10" s="1282"/>
      <c r="D10" s="1282"/>
      <c r="E10" s="1282"/>
      <c r="F10" s="1297"/>
      <c r="G10" s="1282"/>
      <c r="H10" s="1282"/>
      <c r="I10" s="1282"/>
      <c r="J10" s="1298"/>
    </row>
    <row r="11" spans="2:11" ht="11.65" customHeight="1">
      <c r="B11" s="1282" t="s">
        <v>676</v>
      </c>
      <c r="C11" s="1282"/>
      <c r="D11" s="1299">
        <v>1647</v>
      </c>
      <c r="E11" s="1299">
        <v>1156</v>
      </c>
      <c r="F11" s="1297">
        <v>42</v>
      </c>
      <c r="G11" s="1282"/>
      <c r="H11" s="873"/>
      <c r="I11" s="873"/>
      <c r="J11" s="1300"/>
    </row>
    <row r="12" spans="2:11" ht="11.65" customHeight="1">
      <c r="B12" s="1288" t="s">
        <v>722</v>
      </c>
      <c r="C12" s="1282"/>
      <c r="D12" s="1289">
        <v>556</v>
      </c>
      <c r="E12" s="1290">
        <v>0</v>
      </c>
      <c r="F12" s="1291"/>
      <c r="G12" s="1282"/>
      <c r="H12" s="873"/>
      <c r="I12" s="873"/>
      <c r="J12" s="1300"/>
    </row>
    <row r="13" spans="2:11" ht="21">
      <c r="B13" s="1293" t="s">
        <v>724</v>
      </c>
      <c r="C13" s="1282"/>
      <c r="D13" s="1294">
        <v>1091</v>
      </c>
      <c r="E13" s="1294">
        <v>1156</v>
      </c>
      <c r="F13" s="1301">
        <v>-6</v>
      </c>
      <c r="G13" s="1282"/>
      <c r="H13" s="873"/>
      <c r="I13" s="873"/>
      <c r="J13" s="1300"/>
    </row>
    <row r="14" spans="2:11" ht="11.65" customHeight="1">
      <c r="B14" s="1282"/>
      <c r="C14" s="1282"/>
      <c r="D14" s="1282"/>
      <c r="E14" s="1282"/>
      <c r="F14" s="1297"/>
      <c r="G14" s="1282"/>
      <c r="H14" s="873"/>
      <c r="I14" s="873"/>
      <c r="J14" s="1300"/>
    </row>
    <row r="15" spans="2:11" ht="11.65" customHeight="1">
      <c r="B15" s="1282" t="s">
        <v>421</v>
      </c>
      <c r="C15" s="1282"/>
      <c r="D15" s="1299">
        <v>3580</v>
      </c>
      <c r="E15" s="1299">
        <v>2868</v>
      </c>
      <c r="F15" s="1297">
        <v>25</v>
      </c>
      <c r="G15" s="1282"/>
      <c r="H15" s="873"/>
      <c r="I15" s="873"/>
      <c r="J15" s="1300"/>
    </row>
    <row r="16" spans="2:11" ht="11.65" customHeight="1">
      <c r="B16" s="1282" t="s">
        <v>722</v>
      </c>
      <c r="C16" s="1282"/>
      <c r="D16" s="1299">
        <v>556</v>
      </c>
      <c r="E16" s="1302">
        <v>0</v>
      </c>
      <c r="F16" s="1297"/>
      <c r="G16" s="1282"/>
      <c r="H16" s="873"/>
      <c r="I16" s="873"/>
      <c r="J16" s="1300"/>
    </row>
    <row r="17" spans="2:10" ht="11.65" customHeight="1">
      <c r="B17" s="1288" t="s">
        <v>725</v>
      </c>
      <c r="C17" s="1282"/>
      <c r="D17" s="1289">
        <v>-209</v>
      </c>
      <c r="E17" s="1290">
        <v>0</v>
      </c>
      <c r="F17" s="1291"/>
      <c r="G17" s="1282"/>
      <c r="H17" s="873"/>
      <c r="I17" s="873"/>
      <c r="J17" s="1300"/>
    </row>
    <row r="18" spans="2:10" ht="11.65" customHeight="1">
      <c r="B18" s="1293" t="s">
        <v>726</v>
      </c>
      <c r="C18" s="1282"/>
      <c r="D18" s="1294">
        <v>3233</v>
      </c>
      <c r="E18" s="1294">
        <v>2868</v>
      </c>
      <c r="F18" s="1295">
        <v>13</v>
      </c>
      <c r="G18" s="1282"/>
      <c r="H18" s="873"/>
      <c r="I18" s="873"/>
      <c r="J18" s="1300"/>
    </row>
    <row r="19" spans="2:10" ht="11.65" customHeight="1">
      <c r="B19" s="1282"/>
      <c r="C19" s="1282"/>
      <c r="D19" s="1282"/>
      <c r="E19" s="1282"/>
      <c r="F19" s="1297"/>
      <c r="G19" s="1282"/>
      <c r="H19" s="873"/>
      <c r="I19" s="873"/>
      <c r="J19" s="1300"/>
    </row>
    <row r="20" spans="2:10" ht="11.65" customHeight="1">
      <c r="B20" s="1282" t="s">
        <v>601</v>
      </c>
      <c r="C20" s="1282"/>
      <c r="D20" s="1299">
        <v>2465</v>
      </c>
      <c r="E20" s="1299">
        <v>1962</v>
      </c>
      <c r="F20" s="1297">
        <v>26</v>
      </c>
      <c r="G20" s="1282"/>
      <c r="H20" s="873"/>
      <c r="I20" s="873"/>
      <c r="J20" s="1300"/>
    </row>
    <row r="21" spans="2:10" ht="11.65" customHeight="1">
      <c r="B21" s="1288" t="s">
        <v>727</v>
      </c>
      <c r="C21" s="1282"/>
      <c r="D21" s="1303">
        <v>250</v>
      </c>
      <c r="E21" s="1290">
        <v>0</v>
      </c>
      <c r="F21" s="1291"/>
      <c r="G21" s="1282"/>
      <c r="H21" s="873"/>
      <c r="I21" s="873"/>
      <c r="J21" s="1300"/>
    </row>
    <row r="22" spans="2:10" ht="11.65" customHeight="1">
      <c r="B22" s="1293" t="s">
        <v>728</v>
      </c>
      <c r="C22" s="1282"/>
      <c r="D22" s="1304">
        <v>2215</v>
      </c>
      <c r="E22" s="1294">
        <v>1962</v>
      </c>
      <c r="F22" s="1295">
        <v>13</v>
      </c>
      <c r="G22" s="1282"/>
      <c r="H22" s="873"/>
      <c r="I22" s="873"/>
      <c r="J22" s="1300"/>
    </row>
    <row r="23" spans="2:10" ht="11.65" customHeight="1">
      <c r="B23" s="1282"/>
      <c r="C23" s="1282"/>
      <c r="D23" s="1282"/>
      <c r="E23" s="1282"/>
      <c r="F23" s="1305"/>
      <c r="G23" s="1282"/>
      <c r="H23" s="873"/>
      <c r="I23" s="873"/>
      <c r="J23" s="1300"/>
    </row>
    <row r="24" spans="2:10" ht="11.65" customHeight="1">
      <c r="B24" s="1281" t="s">
        <v>729</v>
      </c>
      <c r="C24" s="1282"/>
      <c r="D24" s="1306">
        <v>10700</v>
      </c>
      <c r="E24" s="1306">
        <v>10200</v>
      </c>
      <c r="F24" s="1305"/>
      <c r="G24" s="1282"/>
      <c r="H24" s="873"/>
      <c r="I24" s="873"/>
      <c r="J24" s="1300"/>
    </row>
    <row r="25" spans="2:10" ht="11.65" customHeight="1">
      <c r="B25" s="1282"/>
      <c r="C25" s="1282"/>
      <c r="D25" s="1282"/>
      <c r="E25" s="1282"/>
      <c r="F25" s="1305"/>
      <c r="G25" s="1282"/>
      <c r="H25" s="873"/>
      <c r="I25" s="873"/>
      <c r="J25" s="1300"/>
    </row>
    <row r="26" spans="2:10" ht="11.65" customHeight="1">
      <c r="B26" s="1281" t="s">
        <v>730</v>
      </c>
      <c r="C26" s="1281"/>
      <c r="D26" s="1307">
        <v>0.20799999999999999</v>
      </c>
      <c r="E26" s="1307">
        <v>0.192</v>
      </c>
      <c r="F26" s="1305"/>
      <c r="G26" s="1282"/>
      <c r="H26" s="1282"/>
      <c r="I26" s="1282"/>
      <c r="J26" s="1298"/>
    </row>
    <row r="27" spans="2:10" ht="11.65" customHeight="1">
      <c r="B27" s="1282"/>
      <c r="C27" s="1282"/>
      <c r="D27" s="1282"/>
      <c r="E27" s="1282"/>
      <c r="F27" s="1305"/>
      <c r="G27" s="1282"/>
      <c r="H27" s="1282"/>
      <c r="I27" s="1282"/>
      <c r="J27" s="1298"/>
    </row>
    <row r="28" spans="2:10" ht="11.65" customHeight="1">
      <c r="B28" s="1282"/>
      <c r="C28" s="1282"/>
      <c r="D28" s="1282"/>
      <c r="E28" s="1282"/>
      <c r="F28" s="1305"/>
      <c r="G28" s="1282"/>
      <c r="H28" s="1282"/>
      <c r="I28" s="1282"/>
      <c r="J28" s="1298"/>
    </row>
    <row r="29" spans="2:10" ht="11.65" customHeight="1">
      <c r="B29" s="1308" t="s">
        <v>731</v>
      </c>
      <c r="C29" s="1282"/>
      <c r="D29" s="1283" t="s">
        <v>6</v>
      </c>
      <c r="E29" s="1283" t="s">
        <v>6</v>
      </c>
      <c r="F29" s="1283"/>
      <c r="G29" s="1282"/>
      <c r="H29" s="1283" t="s">
        <v>6</v>
      </c>
      <c r="I29" s="1283" t="s">
        <v>6</v>
      </c>
      <c r="J29" s="1309"/>
    </row>
    <row r="30" spans="2:10" ht="11.65" customHeight="1">
      <c r="B30" s="1284" t="s">
        <v>412</v>
      </c>
      <c r="C30" s="1282"/>
      <c r="D30" s="1285">
        <v>5333</v>
      </c>
      <c r="E30" s="1285">
        <v>4729</v>
      </c>
      <c r="F30" s="1286">
        <v>13</v>
      </c>
      <c r="G30" s="1282"/>
      <c r="H30" s="1285">
        <v>1847</v>
      </c>
      <c r="I30" s="1285">
        <v>1067</v>
      </c>
      <c r="J30" s="1287">
        <v>73</v>
      </c>
    </row>
    <row r="31" spans="2:10" ht="11.65" customHeight="1">
      <c r="B31" s="1282" t="s">
        <v>732</v>
      </c>
      <c r="C31" s="1282"/>
      <c r="D31" s="1299">
        <v>556</v>
      </c>
      <c r="E31" s="1302">
        <v>0</v>
      </c>
      <c r="F31" s="1310"/>
      <c r="G31" s="1282"/>
      <c r="H31" s="1299">
        <v>556</v>
      </c>
      <c r="I31" s="1299">
        <v>0</v>
      </c>
      <c r="J31" s="1311"/>
    </row>
    <row r="32" spans="2:10" ht="11.65" customHeight="1">
      <c r="B32" s="1293" t="s">
        <v>733</v>
      </c>
      <c r="C32" s="1282"/>
      <c r="D32" s="1294">
        <v>4777</v>
      </c>
      <c r="E32" s="1294">
        <v>4729</v>
      </c>
      <c r="F32" s="1295">
        <v>1</v>
      </c>
      <c r="G32" s="1282"/>
      <c r="H32" s="1294">
        <f>H30-H31</f>
        <v>1291</v>
      </c>
      <c r="I32" s="1294">
        <f>I30+I31</f>
        <v>1067</v>
      </c>
      <c r="J32" s="1296">
        <v>21</v>
      </c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mergeCells count="5">
    <mergeCell ref="B4:B5"/>
    <mergeCell ref="D4:F4"/>
    <mergeCell ref="H4:J4"/>
    <mergeCell ref="B1:D1"/>
    <mergeCell ref="B2:K2"/>
  </mergeCells>
  <pageMargins left="0.75" right="0.75" top="1" bottom="1" header="0.5" footer="0.5"/>
  <pageSetup paperSize="9" orientation="portrait" r:id="rId1"/>
  <headerFooter>
    <oddFooter>&amp;C_x000D_&amp;1#&amp;"Calibri"&amp;10&amp;K000000 Secret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987AA-33F7-498F-966E-C55CFA75678B}">
  <dimension ref="B1:K54"/>
  <sheetViews>
    <sheetView showGridLines="0" showRuler="0" topLeftCell="A6" zoomScaleNormal="100" workbookViewId="0">
      <selection activeCell="B11" sqref="B11"/>
    </sheetView>
  </sheetViews>
  <sheetFormatPr defaultColWidth="13.1796875" defaultRowHeight="12.5"/>
  <cols>
    <col min="1" max="1" width="8" style="1279" customWidth="1"/>
    <col min="2" max="2" width="49.453125" style="1279" customWidth="1"/>
    <col min="3" max="3" width="2.453125" style="1279" customWidth="1"/>
    <col min="4" max="4" width="16.54296875" style="1279" customWidth="1"/>
    <col min="5" max="5" width="2.453125" style="1279" customWidth="1"/>
    <col min="6" max="6" width="14" style="1279" customWidth="1"/>
    <col min="7" max="8" width="8" style="1279" customWidth="1"/>
    <col min="9" max="16384" width="13.1796875" style="1279"/>
  </cols>
  <sheetData>
    <row r="1" spans="2:11" ht="11.65" customHeight="1"/>
    <row r="2" spans="2:11" ht="11.65" customHeight="1">
      <c r="B2" s="1462" t="s">
        <v>764</v>
      </c>
      <c r="C2" s="1462"/>
      <c r="D2" s="1462"/>
      <c r="E2" s="1462"/>
      <c r="F2" s="1462"/>
      <c r="G2" s="1462"/>
      <c r="H2" s="1462"/>
      <c r="I2" s="1462"/>
      <c r="J2" s="1462"/>
      <c r="K2" s="1462"/>
    </row>
    <row r="3" spans="2:11" ht="11.65" customHeight="1"/>
    <row r="4" spans="2:11" ht="24" customHeight="1">
      <c r="B4" s="1312" t="s">
        <v>280</v>
      </c>
      <c r="D4" s="1280" t="s">
        <v>53</v>
      </c>
      <c r="E4" s="1313"/>
      <c r="F4" s="1280" t="s">
        <v>557</v>
      </c>
    </row>
    <row r="5" spans="2:11" ht="11.65" customHeight="1">
      <c r="D5" s="1280" t="s">
        <v>56</v>
      </c>
      <c r="E5" s="1313"/>
      <c r="F5" s="1280" t="s">
        <v>56</v>
      </c>
    </row>
    <row r="6" spans="2:11" ht="11.65" customHeight="1">
      <c r="B6" s="1314"/>
      <c r="D6" s="1283" t="s">
        <v>6</v>
      </c>
      <c r="E6" s="1315"/>
      <c r="F6" s="1283" t="s">
        <v>6</v>
      </c>
    </row>
    <row r="7" spans="2:11" ht="11.65" customHeight="1">
      <c r="B7" s="1282" t="s">
        <v>420</v>
      </c>
      <c r="D7" s="1316">
        <v>-1982</v>
      </c>
      <c r="F7" s="1316">
        <v>-711</v>
      </c>
    </row>
    <row r="8" spans="2:11" ht="11.65" customHeight="1">
      <c r="B8" s="1317" t="s">
        <v>734</v>
      </c>
      <c r="D8" s="1318">
        <v>-209</v>
      </c>
      <c r="F8" s="1318">
        <v>-209</v>
      </c>
    </row>
    <row r="9" spans="2:11" ht="23.5" customHeight="1">
      <c r="B9" s="1293" t="s">
        <v>735</v>
      </c>
      <c r="D9" s="1319">
        <v>-1773</v>
      </c>
      <c r="F9" s="1319">
        <v>-502</v>
      </c>
    </row>
    <row r="10" spans="2:11" ht="11.65" customHeight="1">
      <c r="B10" s="1282"/>
      <c r="D10" s="1282"/>
      <c r="F10" s="1282"/>
    </row>
    <row r="11" spans="2:11" ht="11.65" customHeight="1">
      <c r="B11" s="1282"/>
      <c r="D11" s="1283" t="s">
        <v>246</v>
      </c>
      <c r="E11" s="1315"/>
      <c r="F11" s="1283" t="s">
        <v>246</v>
      </c>
    </row>
    <row r="12" spans="2:11" ht="23.15" customHeight="1">
      <c r="B12" s="1284" t="s">
        <v>736</v>
      </c>
      <c r="D12" s="1320">
        <v>429.60899999999998</v>
      </c>
      <c r="F12" s="1320">
        <v>429.60899999999998</v>
      </c>
    </row>
    <row r="13" spans="2:11" ht="11.65" customHeight="1">
      <c r="B13" s="1288" t="s">
        <v>737</v>
      </c>
      <c r="D13" s="1321">
        <v>8.2989999999999995</v>
      </c>
      <c r="F13" s="1321">
        <v>8.2989999999999995</v>
      </c>
    </row>
    <row r="14" spans="2:11" ht="23.25" customHeight="1">
      <c r="B14" s="1293" t="s">
        <v>738</v>
      </c>
      <c r="D14" s="1322">
        <v>421.31</v>
      </c>
      <c r="F14" s="1322">
        <v>421.31</v>
      </c>
    </row>
    <row r="15" spans="2:11" ht="11.65" customHeight="1">
      <c r="B15" s="1282"/>
      <c r="D15" s="1282"/>
      <c r="F15" s="1282"/>
    </row>
    <row r="16" spans="2:11" ht="11.65" customHeight="1">
      <c r="B16" s="1284" t="s">
        <v>572</v>
      </c>
      <c r="D16" s="1323">
        <v>46.134973894867201</v>
      </c>
      <c r="F16" s="1323">
        <v>65.839949308810333</v>
      </c>
    </row>
    <row r="17" spans="2:6" ht="11.65" customHeight="1">
      <c r="B17" s="1288" t="s">
        <v>739</v>
      </c>
      <c r="D17" s="1318">
        <v>4.0519471449680751</v>
      </c>
      <c r="F17" s="1318">
        <v>19.438108466633807</v>
      </c>
    </row>
    <row r="18" spans="2:6" ht="11.65" customHeight="1">
      <c r="B18" s="1293" t="s">
        <v>740</v>
      </c>
      <c r="D18" s="1319">
        <v>42.083026749899126</v>
      </c>
      <c r="F18" s="1319">
        <v>47.401840842176526</v>
      </c>
    </row>
    <row r="19" spans="2:6" ht="11.65" customHeight="1"/>
    <row r="20" spans="2:6" ht="11.65" customHeight="1"/>
    <row r="21" spans="2:6" ht="11.65" customHeight="1"/>
    <row r="22" spans="2:6" ht="24" customHeight="1">
      <c r="B22" s="1312" t="s">
        <v>8</v>
      </c>
      <c r="D22" s="1280" t="s">
        <v>53</v>
      </c>
      <c r="E22" s="1313"/>
      <c r="F22" s="1280" t="s">
        <v>557</v>
      </c>
    </row>
    <row r="23" spans="2:6" ht="11.65" customHeight="1">
      <c r="D23" s="1280" t="s">
        <v>56</v>
      </c>
      <c r="E23" s="1313"/>
      <c r="F23" s="1280" t="s">
        <v>56</v>
      </c>
    </row>
    <row r="24" spans="2:6" ht="11.65" customHeight="1">
      <c r="B24" s="1314"/>
      <c r="D24" s="1283" t="s">
        <v>6</v>
      </c>
      <c r="E24" s="1315"/>
      <c r="F24" s="1283" t="s">
        <v>6</v>
      </c>
    </row>
    <row r="25" spans="2:6" ht="11.65" customHeight="1">
      <c r="B25" s="1282" t="s">
        <v>420</v>
      </c>
      <c r="D25" s="1316">
        <v>-365</v>
      </c>
      <c r="F25" s="1316">
        <v>-283</v>
      </c>
    </row>
    <row r="26" spans="2:6" ht="11.65" customHeight="1">
      <c r="B26" s="1317" t="s">
        <v>734</v>
      </c>
      <c r="D26" s="1318">
        <v>-209</v>
      </c>
      <c r="F26" s="1318">
        <v>-209</v>
      </c>
    </row>
    <row r="27" spans="2:6" ht="21" customHeight="1">
      <c r="B27" s="1293" t="s">
        <v>735</v>
      </c>
      <c r="D27" s="1319">
        <v>-156</v>
      </c>
      <c r="F27" s="1319">
        <v>-74</v>
      </c>
    </row>
    <row r="28" spans="2:6" ht="11.65" customHeight="1">
      <c r="B28" s="1282"/>
      <c r="D28" s="1282"/>
      <c r="F28" s="1282"/>
    </row>
    <row r="29" spans="2:6" ht="11.65" customHeight="1">
      <c r="B29" s="1282"/>
      <c r="D29" s="1283" t="s">
        <v>246</v>
      </c>
      <c r="E29" s="1315"/>
      <c r="F29" s="1283" t="s">
        <v>246</v>
      </c>
    </row>
    <row r="30" spans="2:6" ht="21" customHeight="1">
      <c r="B30" s="1284" t="s">
        <v>741</v>
      </c>
      <c r="D30" s="1320">
        <v>227.547</v>
      </c>
      <c r="F30" s="1320">
        <v>227.547</v>
      </c>
    </row>
    <row r="31" spans="2:6" ht="11.65" customHeight="1">
      <c r="B31" s="1288" t="s">
        <v>737</v>
      </c>
      <c r="D31" s="1321">
        <v>8.2989999999999995</v>
      </c>
      <c r="F31" s="1321">
        <v>8.2989999999999995</v>
      </c>
    </row>
    <row r="32" spans="2:6" ht="23.25" customHeight="1">
      <c r="B32" s="1293" t="s">
        <v>738</v>
      </c>
      <c r="D32" s="1322">
        <v>219.24799999999999</v>
      </c>
      <c r="F32" s="1322">
        <v>219.24799999999999</v>
      </c>
    </row>
    <row r="33" spans="2:6" ht="11.65" customHeight="1">
      <c r="B33" s="1282"/>
      <c r="D33" s="1282"/>
      <c r="F33" s="1282"/>
    </row>
    <row r="34" spans="2:6" ht="11.65" customHeight="1">
      <c r="B34" s="1284" t="s">
        <v>572</v>
      </c>
      <c r="D34" s="1323">
        <v>16.040642153049699</v>
      </c>
      <c r="F34" s="1323">
        <v>49.477594786437805</v>
      </c>
    </row>
    <row r="35" spans="2:6" ht="11.65" customHeight="1">
      <c r="B35" s="1288" t="s">
        <v>739</v>
      </c>
      <c r="D35" s="1318">
        <v>8.9254119114967558</v>
      </c>
      <c r="F35" s="1318">
        <v>36.050274840630948</v>
      </c>
    </row>
    <row r="36" spans="2:6" ht="11.65" customHeight="1">
      <c r="B36" s="1293" t="s">
        <v>740</v>
      </c>
      <c r="D36" s="1319">
        <v>7.1152302415529443</v>
      </c>
      <c r="F36" s="1319">
        <v>13.427319945806856</v>
      </c>
    </row>
    <row r="37" spans="2:6" ht="15" customHeight="1"/>
    <row r="38" spans="2:6" ht="15" customHeight="1"/>
    <row r="39" spans="2:6" ht="15" customHeight="1"/>
    <row r="40" spans="2:6" ht="15" customHeight="1"/>
    <row r="41" spans="2:6" ht="15" customHeight="1"/>
    <row r="42" spans="2:6" ht="15" customHeight="1"/>
    <row r="43" spans="2:6" ht="15" customHeight="1"/>
    <row r="44" spans="2:6" ht="15" customHeight="1"/>
    <row r="45" spans="2:6" ht="15" customHeight="1"/>
    <row r="46" spans="2:6" ht="15" customHeight="1"/>
    <row r="47" spans="2:6" ht="15" customHeight="1"/>
    <row r="48" spans="2: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mergeCells count="1">
    <mergeCell ref="B2:K2"/>
  </mergeCells>
  <pageMargins left="0.75" right="0.75" top="1" bottom="1" header="0.5" footer="0.5"/>
  <pageSetup paperSize="9" orientation="portrait" r:id="rId1"/>
  <headerFooter>
    <oddFooter>&amp;C_x000D_&amp;1#&amp;"Calibri"&amp;10&amp;K000000 Secret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1:K15"/>
  <sheetViews>
    <sheetView showGridLines="0" showRuler="0" workbookViewId="0">
      <selection activeCell="D13" sqref="D13"/>
    </sheetView>
  </sheetViews>
  <sheetFormatPr defaultColWidth="13.1796875" defaultRowHeight="12.5"/>
  <cols>
    <col min="2" max="2" width="65.1796875" customWidth="1"/>
    <col min="3" max="3" width="14.81640625" customWidth="1"/>
    <col min="4" max="11" width="13.54296875" customWidth="1"/>
  </cols>
  <sheetData>
    <row r="1" spans="2:11" ht="15" customHeight="1">
      <c r="B1" s="1"/>
      <c r="C1" s="1"/>
      <c r="D1" s="1"/>
      <c r="E1" s="1"/>
      <c r="F1" s="1"/>
      <c r="G1" s="1"/>
      <c r="H1" s="1"/>
      <c r="I1" s="1"/>
    </row>
    <row r="2" spans="2:11" ht="15" customHeight="1">
      <c r="B2" s="541" t="s">
        <v>552</v>
      </c>
      <c r="C2" s="10" t="s">
        <v>80</v>
      </c>
      <c r="D2" s="10" t="s">
        <v>94</v>
      </c>
      <c r="E2" s="1"/>
      <c r="F2" s="375"/>
      <c r="G2" s="375"/>
      <c r="H2" s="375"/>
      <c r="I2" s="375"/>
      <c r="J2" s="375"/>
      <c r="K2" s="375"/>
    </row>
    <row r="3" spans="2:11" ht="15" customHeight="1">
      <c r="B3" s="262"/>
      <c r="C3" s="272" t="s">
        <v>6</v>
      </c>
      <c r="D3" s="272" t="s">
        <v>6</v>
      </c>
      <c r="E3" s="1"/>
      <c r="F3" s="375"/>
      <c r="G3" s="375"/>
      <c r="H3" s="375"/>
      <c r="I3" s="375"/>
      <c r="J3" s="375"/>
      <c r="K3" s="375"/>
    </row>
    <row r="4" spans="2:11" ht="15" customHeight="1">
      <c r="B4" s="321" t="s">
        <v>476</v>
      </c>
      <c r="C4" s="280">
        <v>71821</v>
      </c>
      <c r="D4" s="508">
        <v>71204</v>
      </c>
      <c r="E4" s="1"/>
      <c r="F4" s="375"/>
      <c r="G4" s="375"/>
      <c r="H4" s="375"/>
      <c r="I4" s="375"/>
      <c r="J4" s="375"/>
      <c r="K4" s="375"/>
    </row>
    <row r="5" spans="2:11" ht="15" customHeight="1">
      <c r="B5" s="44" t="s">
        <v>475</v>
      </c>
      <c r="C5" s="479">
        <v>-12075</v>
      </c>
      <c r="D5" s="445">
        <v>-13259</v>
      </c>
      <c r="E5" s="1"/>
      <c r="F5" s="375"/>
      <c r="G5" s="375"/>
      <c r="H5" s="375"/>
      <c r="I5" s="375"/>
      <c r="J5" s="375"/>
      <c r="K5" s="375"/>
    </row>
    <row r="6" spans="2:11" ht="15" customHeight="1">
      <c r="B6" s="267" t="s">
        <v>553</v>
      </c>
      <c r="C6" s="481">
        <v>-8275</v>
      </c>
      <c r="D6" s="509">
        <v>-7794</v>
      </c>
      <c r="E6" s="1"/>
      <c r="F6" s="375"/>
      <c r="G6" s="375"/>
      <c r="H6" s="1"/>
      <c r="I6" s="375"/>
      <c r="J6" s="375"/>
      <c r="K6" s="375"/>
    </row>
    <row r="7" spans="2:11" ht="15" customHeight="1">
      <c r="B7" s="264" t="s">
        <v>554</v>
      </c>
      <c r="C7" s="462">
        <v>51471</v>
      </c>
      <c r="D7" s="542">
        <v>50151</v>
      </c>
      <c r="E7" s="1"/>
      <c r="F7" s="375"/>
      <c r="G7" s="375"/>
      <c r="H7" s="375"/>
      <c r="I7" s="375"/>
      <c r="J7" s="375"/>
      <c r="K7" s="375"/>
    </row>
    <row r="8" spans="2:11" ht="15" customHeight="1">
      <c r="B8" s="44"/>
      <c r="C8" s="282"/>
      <c r="D8" s="282"/>
      <c r="E8" s="1"/>
      <c r="F8" s="375"/>
      <c r="G8" s="375"/>
      <c r="H8" s="375"/>
      <c r="I8" s="375"/>
      <c r="J8" s="375"/>
      <c r="K8" s="375"/>
    </row>
    <row r="9" spans="2:11" ht="15" customHeight="1">
      <c r="B9" s="262"/>
      <c r="C9" s="272" t="s">
        <v>518</v>
      </c>
      <c r="D9" s="272" t="s">
        <v>518</v>
      </c>
      <c r="E9" s="1"/>
      <c r="F9" s="54"/>
      <c r="G9" s="54"/>
      <c r="H9" s="54"/>
      <c r="I9" s="54"/>
      <c r="J9" s="54"/>
      <c r="K9" s="54"/>
    </row>
    <row r="10" spans="2:11" ht="15" customHeight="1">
      <c r="B10" s="321" t="s">
        <v>555</v>
      </c>
      <c r="C10" s="266">
        <v>14420</v>
      </c>
      <c r="D10" s="543">
        <v>15155</v>
      </c>
      <c r="E10" s="1"/>
      <c r="F10" s="54"/>
      <c r="G10" s="54"/>
      <c r="H10" s="54"/>
      <c r="I10" s="54"/>
      <c r="J10" s="54"/>
      <c r="K10" s="54"/>
    </row>
    <row r="11" spans="2:11" ht="15" customHeight="1">
      <c r="B11" s="54"/>
      <c r="C11" s="54"/>
      <c r="D11" s="54"/>
      <c r="E11" s="1"/>
      <c r="F11" s="54"/>
      <c r="G11" s="54"/>
      <c r="H11" s="54"/>
      <c r="I11" s="54"/>
      <c r="J11" s="54"/>
      <c r="K11" s="54"/>
    </row>
    <row r="12" spans="2:11" ht="15" customHeight="1">
      <c r="B12" s="414"/>
      <c r="C12" s="272" t="s">
        <v>522</v>
      </c>
      <c r="D12" s="272" t="s">
        <v>522</v>
      </c>
      <c r="E12" s="1"/>
      <c r="F12" s="54"/>
      <c r="G12" s="54"/>
      <c r="H12" s="54"/>
      <c r="I12" s="54"/>
      <c r="J12" s="54"/>
      <c r="K12" s="54"/>
    </row>
    <row r="13" spans="2:11" ht="15" customHeight="1">
      <c r="B13" s="264" t="s">
        <v>552</v>
      </c>
      <c r="C13" s="271">
        <v>357</v>
      </c>
      <c r="D13" s="366">
        <v>331</v>
      </c>
      <c r="E13" s="1"/>
      <c r="F13" s="54"/>
      <c r="G13" s="54"/>
      <c r="H13" s="54"/>
      <c r="I13" s="54"/>
      <c r="J13" s="54"/>
      <c r="K13" s="54"/>
    </row>
    <row r="14" spans="2:11" ht="15" customHeight="1">
      <c r="C14" s="1"/>
      <c r="E14" s="1"/>
    </row>
    <row r="15" spans="2:11" ht="15" customHeight="1">
      <c r="E15" s="1"/>
    </row>
  </sheetData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8268-72C7-4C36-BFE6-3F973233F61D}">
  <sheetPr>
    <pageSetUpPr fitToPage="1"/>
  </sheetPr>
  <dimension ref="A1:J54"/>
  <sheetViews>
    <sheetView showGridLines="0" zoomScaleNormal="100" workbookViewId="0"/>
  </sheetViews>
  <sheetFormatPr defaultColWidth="9" defaultRowHeight="12" customHeight="1"/>
  <cols>
    <col min="1" max="1" width="7.54296875" style="545" customWidth="1"/>
    <col min="2" max="2" width="48.453125" style="545" customWidth="1"/>
    <col min="3" max="3" width="11.7265625" style="785" customWidth="1"/>
    <col min="4" max="5" width="11.7265625" style="545" customWidth="1"/>
    <col min="6" max="6" width="2" style="873" customWidth="1"/>
    <col min="7" max="9" width="11.7265625" style="873" customWidth="1"/>
    <col min="10" max="10" width="8" style="873" customWidth="1"/>
    <col min="11" max="16384" width="9" style="545"/>
  </cols>
  <sheetData>
    <row r="1" spans="1:10" ht="12.75" customHeight="1">
      <c r="D1" s="785"/>
      <c r="E1" s="785"/>
      <c r="F1" s="712"/>
      <c r="G1" s="712"/>
      <c r="H1" s="712"/>
      <c r="I1" s="712"/>
      <c r="J1" s="712"/>
    </row>
    <row r="2" spans="1:10" ht="15.75" customHeight="1">
      <c r="B2" s="711" t="s">
        <v>13</v>
      </c>
      <c r="C2" s="1414" t="s">
        <v>53</v>
      </c>
      <c r="D2" s="1414"/>
      <c r="E2" s="1414"/>
      <c r="F2" s="712"/>
      <c r="G2" s="1414" t="s">
        <v>557</v>
      </c>
      <c r="H2" s="1414"/>
      <c r="I2" s="1414"/>
      <c r="J2" s="712"/>
    </row>
    <row r="3" spans="1:10" ht="15.5">
      <c r="B3" s="711"/>
      <c r="C3" s="874">
        <v>45657</v>
      </c>
      <c r="D3" s="874">
        <v>45291</v>
      </c>
      <c r="E3" s="869"/>
      <c r="F3" s="820"/>
      <c r="G3" s="850">
        <v>45657</v>
      </c>
      <c r="H3" s="850">
        <v>45291</v>
      </c>
      <c r="I3" s="875"/>
      <c r="J3" s="712"/>
    </row>
    <row r="4" spans="1:10" ht="12" customHeight="1">
      <c r="B4" s="787" t="s">
        <v>605</v>
      </c>
      <c r="C4" s="828" t="s">
        <v>6</v>
      </c>
      <c r="D4" s="828" t="s">
        <v>6</v>
      </c>
      <c r="E4" s="829" t="s">
        <v>26</v>
      </c>
      <c r="F4" s="712"/>
      <c r="G4" s="828" t="s">
        <v>6</v>
      </c>
      <c r="H4" s="828" t="s">
        <v>6</v>
      </c>
      <c r="I4" s="829" t="s">
        <v>26</v>
      </c>
      <c r="J4" s="712"/>
    </row>
    <row r="5" spans="1:10" ht="12" customHeight="1">
      <c r="B5" s="814" t="s">
        <v>22</v>
      </c>
      <c r="C5" s="830">
        <v>1031</v>
      </c>
      <c r="D5" s="831">
        <v>1393</v>
      </c>
      <c r="E5" s="831">
        <v>-26</v>
      </c>
      <c r="F5" s="712"/>
      <c r="G5" s="830">
        <v>284</v>
      </c>
      <c r="H5" s="831">
        <v>282</v>
      </c>
      <c r="I5" s="831">
        <v>1</v>
      </c>
      <c r="J5" s="712"/>
    </row>
    <row r="6" spans="1:10" ht="12" customHeight="1">
      <c r="B6" s="820" t="s">
        <v>652</v>
      </c>
      <c r="C6" s="838">
        <v>6241</v>
      </c>
      <c r="D6" s="768">
        <v>6040</v>
      </c>
      <c r="E6" s="768">
        <v>3</v>
      </c>
      <c r="F6" s="712"/>
      <c r="G6" s="838">
        <v>1262</v>
      </c>
      <c r="H6" s="768">
        <v>757</v>
      </c>
      <c r="I6" s="768">
        <v>67</v>
      </c>
      <c r="J6" s="712"/>
    </row>
    <row r="7" spans="1:10" ht="13.5" customHeight="1">
      <c r="A7" s="789"/>
      <c r="B7" s="833" t="s">
        <v>606</v>
      </c>
      <c r="C7" s="834">
        <v>4533</v>
      </c>
      <c r="D7" s="835">
        <v>3602</v>
      </c>
      <c r="E7" s="835">
        <v>26</v>
      </c>
      <c r="F7" s="712"/>
      <c r="G7" s="834">
        <v>1061</v>
      </c>
      <c r="H7" s="835">
        <v>998</v>
      </c>
      <c r="I7" s="835">
        <v>6</v>
      </c>
      <c r="J7" s="712"/>
    </row>
    <row r="8" spans="1:10" ht="12" customHeight="1">
      <c r="B8" s="823" t="s">
        <v>412</v>
      </c>
      <c r="C8" s="836">
        <v>11805</v>
      </c>
      <c r="D8" s="837">
        <v>11035</v>
      </c>
      <c r="E8" s="837">
        <v>7</v>
      </c>
      <c r="F8" s="712"/>
      <c r="G8" s="836">
        <v>2607</v>
      </c>
      <c r="H8" s="837">
        <v>2037</v>
      </c>
      <c r="I8" s="837">
        <v>28</v>
      </c>
      <c r="J8" s="712"/>
    </row>
    <row r="9" spans="1:10" ht="12" customHeight="1">
      <c r="B9" s="820" t="s">
        <v>559</v>
      </c>
      <c r="C9" s="838">
        <v>-7666</v>
      </c>
      <c r="D9" s="768">
        <v>-7619</v>
      </c>
      <c r="E9" s="768">
        <v>-1</v>
      </c>
      <c r="F9" s="712"/>
      <c r="G9" s="838">
        <v>-1903</v>
      </c>
      <c r="H9" s="768">
        <v>-1934</v>
      </c>
      <c r="I9" s="768">
        <v>2</v>
      </c>
      <c r="J9" s="712"/>
    </row>
    <row r="10" spans="1:10" ht="12" customHeight="1">
      <c r="B10" s="820" t="s">
        <v>415</v>
      </c>
      <c r="C10" s="838">
        <v>-187</v>
      </c>
      <c r="D10" s="768">
        <v>-123</v>
      </c>
      <c r="E10" s="768">
        <v>-52</v>
      </c>
      <c r="F10" s="712"/>
      <c r="G10" s="838">
        <v>-161</v>
      </c>
      <c r="H10" s="768">
        <v>-123</v>
      </c>
      <c r="I10" s="768">
        <v>-31</v>
      </c>
      <c r="J10" s="712"/>
    </row>
    <row r="11" spans="1:10" ht="12" customHeight="1">
      <c r="B11" s="833" t="s">
        <v>416</v>
      </c>
      <c r="C11" s="834">
        <v>-55</v>
      </c>
      <c r="D11" s="835">
        <v>5</v>
      </c>
      <c r="E11" s="835" t="s">
        <v>560</v>
      </c>
      <c r="F11" s="712"/>
      <c r="G11" s="834">
        <v>-26</v>
      </c>
      <c r="H11" s="835">
        <v>-2</v>
      </c>
      <c r="I11" s="835" t="s">
        <v>560</v>
      </c>
      <c r="J11" s="712"/>
    </row>
    <row r="12" spans="1:10" ht="12" customHeight="1">
      <c r="B12" s="823" t="s">
        <v>561</v>
      </c>
      <c r="C12" s="836">
        <v>-7908</v>
      </c>
      <c r="D12" s="837">
        <v>-7737</v>
      </c>
      <c r="E12" s="837">
        <v>-2</v>
      </c>
      <c r="F12" s="712"/>
      <c r="G12" s="836">
        <v>-2090</v>
      </c>
      <c r="H12" s="837">
        <v>-2059</v>
      </c>
      <c r="I12" s="837">
        <v>-2</v>
      </c>
      <c r="J12" s="712"/>
    </row>
    <row r="13" spans="1:10" ht="12" customHeight="1">
      <c r="B13" s="842" t="s">
        <v>603</v>
      </c>
      <c r="C13" s="841">
        <v>0</v>
      </c>
      <c r="D13" s="843">
        <v>0</v>
      </c>
      <c r="E13" s="835"/>
      <c r="F13" s="712"/>
      <c r="G13" s="841">
        <v>0</v>
      </c>
      <c r="H13" s="835">
        <v>-1</v>
      </c>
      <c r="I13" s="835" t="s">
        <v>560</v>
      </c>
      <c r="J13" s="712"/>
    </row>
    <row r="14" spans="1:10" ht="12" customHeight="1">
      <c r="B14" s="844" t="s">
        <v>419</v>
      </c>
      <c r="C14" s="845">
        <v>3897</v>
      </c>
      <c r="D14" s="846">
        <v>3298</v>
      </c>
      <c r="E14" s="846">
        <v>18</v>
      </c>
      <c r="F14" s="712"/>
      <c r="G14" s="845">
        <v>517</v>
      </c>
      <c r="H14" s="846">
        <v>-23</v>
      </c>
      <c r="I14" s="846" t="s">
        <v>560</v>
      </c>
      <c r="J14" s="712"/>
    </row>
    <row r="15" spans="1:10" ht="12" customHeight="1">
      <c r="B15" s="847" t="s">
        <v>420</v>
      </c>
      <c r="C15" s="838">
        <v>-123</v>
      </c>
      <c r="D15" s="768">
        <v>-102</v>
      </c>
      <c r="E15" s="768">
        <v>-21</v>
      </c>
      <c r="F15" s="712"/>
      <c r="G15" s="838">
        <v>-46</v>
      </c>
      <c r="H15" s="768">
        <v>-23</v>
      </c>
      <c r="I15" s="768" t="s">
        <v>560</v>
      </c>
      <c r="J15" s="712"/>
    </row>
    <row r="16" spans="1:10" ht="12" customHeight="1">
      <c r="B16" s="823" t="s">
        <v>653</v>
      </c>
      <c r="C16" s="836">
        <v>3774</v>
      </c>
      <c r="D16" s="837">
        <v>3196</v>
      </c>
      <c r="E16" s="837">
        <v>18</v>
      </c>
      <c r="F16" s="712"/>
      <c r="G16" s="836">
        <v>471</v>
      </c>
      <c r="H16" s="837">
        <v>-46</v>
      </c>
      <c r="I16" s="837" t="s">
        <v>560</v>
      </c>
      <c r="J16" s="712"/>
    </row>
    <row r="17" spans="2:10" ht="12" customHeight="1">
      <c r="B17" s="820" t="s">
        <v>567</v>
      </c>
      <c r="C17" s="876">
        <v>2513</v>
      </c>
      <c r="D17" s="840">
        <v>2041</v>
      </c>
      <c r="E17" s="877">
        <v>23</v>
      </c>
      <c r="F17" s="820"/>
      <c r="G17" s="876">
        <v>247</v>
      </c>
      <c r="H17" s="840">
        <v>-149</v>
      </c>
      <c r="I17" s="768" t="s">
        <v>560</v>
      </c>
      <c r="J17" s="712"/>
    </row>
    <row r="18" spans="2:10" ht="12" customHeight="1">
      <c r="B18" s="820"/>
      <c r="C18" s="820"/>
      <c r="D18" s="768"/>
      <c r="E18" s="848"/>
      <c r="F18" s="712"/>
      <c r="G18" s="820"/>
      <c r="H18" s="768"/>
      <c r="I18" s="848"/>
      <c r="J18" s="712"/>
    </row>
    <row r="19" spans="2:10" ht="12" customHeight="1">
      <c r="B19" s="849" t="s">
        <v>568</v>
      </c>
      <c r="C19" s="850"/>
      <c r="D19" s="850"/>
      <c r="E19" s="851"/>
      <c r="F19" s="712"/>
      <c r="G19" s="850"/>
      <c r="H19" s="850"/>
      <c r="I19" s="851"/>
      <c r="J19" s="712"/>
    </row>
    <row r="20" spans="2:10" ht="12" customHeight="1">
      <c r="B20" s="852" t="s">
        <v>643</v>
      </c>
      <c r="C20" s="878">
        <v>8.5000000000000006E-2</v>
      </c>
      <c r="D20" s="879">
        <v>7.0000000000000007E-2</v>
      </c>
      <c r="E20" s="880"/>
      <c r="F20" s="820"/>
      <c r="G20" s="881">
        <v>3.4000000000000002E-2</v>
      </c>
      <c r="H20" s="882">
        <v>-2.1000000000000001E-2</v>
      </c>
      <c r="I20" s="855"/>
      <c r="J20" s="712"/>
    </row>
    <row r="21" spans="2:10" ht="12" customHeight="1">
      <c r="B21" s="856" t="s">
        <v>644</v>
      </c>
      <c r="C21" s="883">
        <v>29.7</v>
      </c>
      <c r="D21" s="884">
        <v>29</v>
      </c>
      <c r="E21" s="877"/>
      <c r="F21" s="820"/>
      <c r="G21" s="885">
        <v>29.3</v>
      </c>
      <c r="H21" s="886">
        <v>28.9</v>
      </c>
      <c r="I21" s="859"/>
      <c r="J21" s="712"/>
    </row>
    <row r="22" spans="2:10" ht="12" customHeight="1">
      <c r="B22" s="856" t="s">
        <v>571</v>
      </c>
      <c r="C22" s="887">
        <v>0.67</v>
      </c>
      <c r="D22" s="888">
        <v>0.70000000000000007</v>
      </c>
      <c r="E22" s="877"/>
      <c r="F22" s="820"/>
      <c r="G22" s="889">
        <v>0.8</v>
      </c>
      <c r="H22" s="890">
        <v>1.01</v>
      </c>
      <c r="I22" s="862"/>
      <c r="J22" s="712"/>
    </row>
    <row r="23" spans="2:10" ht="12" customHeight="1">
      <c r="B23" s="856" t="s">
        <v>572</v>
      </c>
      <c r="C23" s="876">
        <v>10</v>
      </c>
      <c r="D23" s="840">
        <v>9</v>
      </c>
      <c r="E23" s="877"/>
      <c r="F23" s="820"/>
      <c r="G23" s="876">
        <f>13+2</f>
        <v>15</v>
      </c>
      <c r="H23" s="840">
        <v>8</v>
      </c>
      <c r="I23" s="768"/>
      <c r="J23" s="712"/>
    </row>
    <row r="24" spans="2:10" ht="12" customHeight="1">
      <c r="B24" s="856"/>
      <c r="C24" s="807"/>
      <c r="D24" s="807"/>
      <c r="E24" s="877"/>
      <c r="F24" s="712"/>
      <c r="G24" s="712"/>
      <c r="H24" s="712"/>
      <c r="I24" s="712"/>
      <c r="J24" s="712"/>
    </row>
    <row r="25" spans="2:10" ht="12" customHeight="1">
      <c r="B25" s="820"/>
      <c r="C25" s="891" t="s">
        <v>80</v>
      </c>
      <c r="D25" s="891" t="s">
        <v>94</v>
      </c>
      <c r="E25" s="877"/>
      <c r="F25" s="712"/>
      <c r="G25" s="712"/>
      <c r="H25" s="712"/>
      <c r="I25" s="712"/>
      <c r="J25" s="712"/>
    </row>
    <row r="26" spans="2:10" ht="12" customHeight="1">
      <c r="B26" s="849" t="s">
        <v>645</v>
      </c>
      <c r="C26" s="865" t="s">
        <v>246</v>
      </c>
      <c r="D26" s="865" t="s">
        <v>246</v>
      </c>
      <c r="E26" s="877"/>
      <c r="F26" s="712"/>
      <c r="G26" s="712"/>
      <c r="H26" s="712"/>
      <c r="I26" s="712"/>
      <c r="J26" s="712"/>
    </row>
    <row r="27" spans="2:10" ht="12" customHeight="1">
      <c r="B27" s="820" t="s">
        <v>654</v>
      </c>
      <c r="C27" s="870">
        <v>69.7</v>
      </c>
      <c r="D27" s="871">
        <v>62.7</v>
      </c>
      <c r="E27" s="877"/>
      <c r="F27" s="712"/>
      <c r="G27" s="712"/>
      <c r="H27" s="712"/>
      <c r="I27" s="712"/>
      <c r="J27" s="712"/>
    </row>
    <row r="28" spans="2:10" ht="12" customHeight="1">
      <c r="B28" s="820" t="s">
        <v>655</v>
      </c>
      <c r="C28" s="872">
        <v>6.8</v>
      </c>
      <c r="D28" s="868">
        <v>7.3</v>
      </c>
      <c r="E28" s="877"/>
      <c r="F28" s="712"/>
      <c r="G28" s="712"/>
      <c r="H28" s="712"/>
      <c r="I28" s="712"/>
      <c r="J28" s="712"/>
    </row>
    <row r="29" spans="2:10" ht="12" customHeight="1">
      <c r="B29" s="820" t="s">
        <v>88</v>
      </c>
      <c r="C29" s="872">
        <v>47.9</v>
      </c>
      <c r="D29" s="868">
        <v>38.9</v>
      </c>
      <c r="E29" s="877"/>
      <c r="F29" s="712"/>
      <c r="G29" s="712"/>
      <c r="H29" s="712"/>
      <c r="I29" s="712"/>
      <c r="J29" s="712"/>
    </row>
    <row r="30" spans="2:10" ht="14.15" customHeight="1">
      <c r="B30" s="823" t="s">
        <v>118</v>
      </c>
      <c r="C30" s="892">
        <v>124.4</v>
      </c>
      <c r="D30" s="893">
        <v>108.9</v>
      </c>
      <c r="E30" s="877"/>
      <c r="F30" s="712"/>
      <c r="G30" s="712"/>
      <c r="H30" s="712"/>
      <c r="I30" s="712"/>
      <c r="J30" s="712"/>
    </row>
    <row r="31" spans="2:10" ht="12" customHeight="1">
      <c r="B31" s="820" t="s">
        <v>656</v>
      </c>
      <c r="C31" s="872">
        <v>166.1</v>
      </c>
      <c r="D31" s="868">
        <v>174.5</v>
      </c>
      <c r="E31" s="877"/>
      <c r="F31" s="712"/>
      <c r="G31" s="712"/>
      <c r="H31" s="712"/>
      <c r="I31" s="712"/>
      <c r="J31" s="712"/>
    </row>
    <row r="32" spans="2:10" ht="12" customHeight="1">
      <c r="B32" s="820" t="s">
        <v>657</v>
      </c>
      <c r="C32" s="872">
        <v>291.60000000000002</v>
      </c>
      <c r="D32" s="868">
        <v>255.1</v>
      </c>
      <c r="E32" s="877"/>
      <c r="F32" s="712"/>
      <c r="G32" s="712"/>
      <c r="H32" s="712"/>
      <c r="I32" s="712"/>
      <c r="J32" s="712"/>
    </row>
    <row r="33" spans="2:10" ht="12" customHeight="1">
      <c r="B33" s="820" t="s">
        <v>451</v>
      </c>
      <c r="C33" s="872">
        <v>190.4</v>
      </c>
      <c r="D33" s="868">
        <v>202.5</v>
      </c>
      <c r="E33" s="877"/>
      <c r="F33" s="712"/>
      <c r="G33" s="712"/>
      <c r="H33" s="712"/>
      <c r="I33" s="712"/>
      <c r="J33" s="712"/>
    </row>
    <row r="34" spans="2:10" ht="10.5">
      <c r="B34" s="820" t="s">
        <v>446</v>
      </c>
      <c r="C34" s="872">
        <v>111.1</v>
      </c>
      <c r="D34" s="868">
        <v>102.3</v>
      </c>
      <c r="E34" s="877"/>
      <c r="F34" s="712"/>
      <c r="G34" s="712"/>
      <c r="H34" s="712"/>
      <c r="I34" s="712"/>
      <c r="J34" s="712"/>
    </row>
    <row r="35" spans="2:10" ht="12" customHeight="1">
      <c r="B35" s="820" t="s">
        <v>276</v>
      </c>
      <c r="C35" s="872">
        <v>140.5</v>
      </c>
      <c r="D35" s="894">
        <v>132.69999999999999</v>
      </c>
      <c r="E35" s="877"/>
      <c r="F35" s="712"/>
      <c r="G35" s="712"/>
      <c r="H35" s="712"/>
      <c r="I35" s="712"/>
      <c r="J35" s="712"/>
    </row>
    <row r="36" spans="2:10" ht="12" customHeight="1">
      <c r="B36" s="820" t="s">
        <v>658</v>
      </c>
      <c r="C36" s="872">
        <v>279</v>
      </c>
      <c r="D36" s="894">
        <v>249.7</v>
      </c>
      <c r="E36" s="877"/>
      <c r="F36" s="712"/>
      <c r="G36" s="712"/>
      <c r="H36" s="712"/>
      <c r="I36" s="712"/>
      <c r="J36" s="712"/>
    </row>
    <row r="37" spans="2:10" ht="12" customHeight="1">
      <c r="B37" s="820" t="s">
        <v>589</v>
      </c>
      <c r="C37" s="872">
        <v>198.8</v>
      </c>
      <c r="D37" s="894">
        <v>197.3</v>
      </c>
      <c r="E37" s="877"/>
      <c r="F37" s="712"/>
      <c r="G37" s="712"/>
      <c r="H37" s="712"/>
      <c r="I37" s="712"/>
      <c r="J37" s="712"/>
    </row>
    <row r="38" spans="2:10" ht="12" customHeight="1">
      <c r="B38" s="545" t="s">
        <v>647</v>
      </c>
      <c r="C38" s="895">
        <v>29.3</v>
      </c>
      <c r="D38" s="896">
        <v>29</v>
      </c>
      <c r="E38" s="877"/>
      <c r="F38" s="712"/>
      <c r="G38" s="712"/>
      <c r="H38" s="712"/>
      <c r="I38" s="712"/>
      <c r="J38" s="712"/>
    </row>
    <row r="39" spans="2:10" ht="12" customHeight="1">
      <c r="B39" s="820"/>
      <c r="C39" s="897"/>
      <c r="D39" s="897"/>
      <c r="E39" s="898"/>
      <c r="F39" s="899"/>
      <c r="G39" s="899"/>
      <c r="H39" s="899"/>
      <c r="I39" s="899"/>
      <c r="J39" s="899"/>
    </row>
    <row r="40" spans="2:10" ht="12" customHeight="1">
      <c r="B40" s="820"/>
      <c r="C40" s="1414" t="s">
        <v>53</v>
      </c>
      <c r="D40" s="1414"/>
      <c r="E40" s="1414"/>
      <c r="F40" s="899"/>
      <c r="G40" s="1414" t="s">
        <v>557</v>
      </c>
      <c r="H40" s="1414"/>
      <c r="I40" s="1414"/>
      <c r="J40" s="899"/>
    </row>
    <row r="41" spans="2:10" ht="12" customHeight="1">
      <c r="B41" s="820"/>
      <c r="C41" s="850">
        <v>45657</v>
      </c>
      <c r="D41" s="850">
        <v>45291</v>
      </c>
      <c r="E41" s="875"/>
      <c r="F41" s="899"/>
      <c r="G41" s="850">
        <v>45657</v>
      </c>
      <c r="H41" s="850">
        <v>45291</v>
      </c>
      <c r="I41" s="875"/>
      <c r="J41" s="899"/>
    </row>
    <row r="42" spans="2:10" ht="12" customHeight="1">
      <c r="B42" s="900" t="s">
        <v>659</v>
      </c>
      <c r="C42" s="828" t="s">
        <v>6</v>
      </c>
      <c r="D42" s="828" t="s">
        <v>6</v>
      </c>
      <c r="E42" s="829" t="s">
        <v>26</v>
      </c>
      <c r="F42" s="901"/>
      <c r="G42" s="828" t="s">
        <v>6</v>
      </c>
      <c r="H42" s="828" t="s">
        <v>6</v>
      </c>
      <c r="I42" s="829" t="s">
        <v>26</v>
      </c>
      <c r="J42" s="901"/>
    </row>
    <row r="43" spans="2:10" ht="12" customHeight="1">
      <c r="B43" s="902" t="s">
        <v>660</v>
      </c>
      <c r="C43" s="903">
        <v>4667</v>
      </c>
      <c r="D43" s="832">
        <v>4845</v>
      </c>
      <c r="E43" s="832">
        <v>-4</v>
      </c>
      <c r="F43" s="877"/>
      <c r="G43" s="903">
        <v>934</v>
      </c>
      <c r="H43" s="832">
        <v>724</v>
      </c>
      <c r="I43" s="904">
        <v>29</v>
      </c>
      <c r="J43" s="905"/>
    </row>
    <row r="44" spans="2:10" ht="12" customHeight="1">
      <c r="B44" s="906" t="s">
        <v>661</v>
      </c>
      <c r="C44" s="907">
        <v>2875</v>
      </c>
      <c r="D44" s="843">
        <v>2373</v>
      </c>
      <c r="E44" s="843">
        <v>21</v>
      </c>
      <c r="F44" s="877"/>
      <c r="G44" s="907">
        <v>604</v>
      </c>
      <c r="H44" s="843">
        <v>431</v>
      </c>
      <c r="I44" s="908">
        <v>40</v>
      </c>
      <c r="J44" s="899"/>
    </row>
    <row r="45" spans="2:10" ht="12" customHeight="1">
      <c r="B45" s="909" t="s">
        <v>662</v>
      </c>
      <c r="C45" s="910">
        <v>7542</v>
      </c>
      <c r="D45" s="911">
        <v>7218</v>
      </c>
      <c r="E45" s="911">
        <v>4</v>
      </c>
      <c r="F45" s="877"/>
      <c r="G45" s="910">
        <v>1538</v>
      </c>
      <c r="H45" s="911">
        <v>1155</v>
      </c>
      <c r="I45" s="912">
        <v>33</v>
      </c>
      <c r="J45" s="913"/>
    </row>
    <row r="46" spans="2:10" ht="12" customHeight="1">
      <c r="B46" s="914" t="s">
        <v>663</v>
      </c>
      <c r="C46" s="876">
        <v>661</v>
      </c>
      <c r="D46" s="840">
        <v>593</v>
      </c>
      <c r="E46" s="840">
        <v>11</v>
      </c>
      <c r="F46" s="877"/>
      <c r="G46" s="876">
        <v>189</v>
      </c>
      <c r="H46" s="840">
        <v>171</v>
      </c>
      <c r="I46" s="877">
        <v>11</v>
      </c>
      <c r="J46" s="899"/>
    </row>
    <row r="47" spans="2:10" ht="12" customHeight="1">
      <c r="B47" s="914" t="s">
        <v>664</v>
      </c>
      <c r="C47" s="876">
        <v>351</v>
      </c>
      <c r="D47" s="840">
        <v>219</v>
      </c>
      <c r="E47" s="840">
        <v>60</v>
      </c>
      <c r="F47" s="877"/>
      <c r="G47" s="876">
        <v>98</v>
      </c>
      <c r="H47" s="840">
        <v>38</v>
      </c>
      <c r="I47" s="915" t="s">
        <v>560</v>
      </c>
      <c r="J47" s="916"/>
    </row>
    <row r="48" spans="2:10" ht="12" customHeight="1">
      <c r="B48" s="917" t="s">
        <v>665</v>
      </c>
      <c r="C48" s="907">
        <v>1492</v>
      </c>
      <c r="D48" s="843">
        <v>1148</v>
      </c>
      <c r="E48" s="843">
        <v>30</v>
      </c>
      <c r="F48" s="918"/>
      <c r="G48" s="907">
        <v>327</v>
      </c>
      <c r="H48" s="843">
        <v>301</v>
      </c>
      <c r="I48" s="908">
        <v>9</v>
      </c>
      <c r="J48" s="919"/>
    </row>
    <row r="49" spans="2:10" ht="12" customHeight="1">
      <c r="B49" s="920" t="s">
        <v>666</v>
      </c>
      <c r="C49" s="921">
        <v>2504</v>
      </c>
      <c r="D49" s="832">
        <v>1960</v>
      </c>
      <c r="E49" s="832">
        <v>28</v>
      </c>
      <c r="F49" s="877"/>
      <c r="G49" s="921">
        <v>614</v>
      </c>
      <c r="H49" s="832">
        <v>510</v>
      </c>
      <c r="I49" s="904">
        <v>20</v>
      </c>
      <c r="J49" s="916"/>
    </row>
    <row r="50" spans="2:10" ht="12" customHeight="1">
      <c r="B50" s="914" t="s">
        <v>648</v>
      </c>
      <c r="C50" s="876">
        <v>153</v>
      </c>
      <c r="D50" s="840">
        <v>213</v>
      </c>
      <c r="E50" s="840">
        <v>-28</v>
      </c>
      <c r="F50" s="877"/>
      <c r="G50" s="876">
        <v>45</v>
      </c>
      <c r="H50" s="840">
        <v>-23</v>
      </c>
      <c r="I50" s="877" t="s">
        <v>560</v>
      </c>
      <c r="J50" s="916"/>
    </row>
    <row r="51" spans="2:10" ht="12" customHeight="1">
      <c r="B51" s="914" t="s">
        <v>649</v>
      </c>
      <c r="C51" s="876">
        <v>1606</v>
      </c>
      <c r="D51" s="840">
        <v>1644</v>
      </c>
      <c r="E51" s="840">
        <v>-2</v>
      </c>
      <c r="F51" s="877"/>
      <c r="G51" s="876">
        <v>410</v>
      </c>
      <c r="H51" s="840">
        <v>395</v>
      </c>
      <c r="I51" s="915">
        <v>4</v>
      </c>
      <c r="J51" s="916"/>
    </row>
    <row r="52" spans="2:10" ht="12" customHeight="1">
      <c r="B52" s="922" t="s">
        <v>667</v>
      </c>
      <c r="C52" s="923">
        <v>1759</v>
      </c>
      <c r="D52" s="924">
        <v>1857</v>
      </c>
      <c r="E52" s="924">
        <v>-5</v>
      </c>
      <c r="F52" s="877"/>
      <c r="G52" s="923">
        <v>455</v>
      </c>
      <c r="H52" s="924">
        <v>372</v>
      </c>
      <c r="I52" s="925">
        <v>22</v>
      </c>
      <c r="J52" s="916"/>
    </row>
    <row r="53" spans="2:10" ht="12" customHeight="1">
      <c r="B53" s="926" t="s">
        <v>668</v>
      </c>
      <c r="C53" s="927">
        <v>4263</v>
      </c>
      <c r="D53" s="928">
        <v>3817</v>
      </c>
      <c r="E53" s="928">
        <v>12</v>
      </c>
      <c r="F53" s="918"/>
      <c r="G53" s="927">
        <v>1069</v>
      </c>
      <c r="H53" s="929">
        <v>882</v>
      </c>
      <c r="I53" s="930">
        <v>21</v>
      </c>
      <c r="J53" s="916"/>
    </row>
    <row r="54" spans="2:10" ht="12" customHeight="1">
      <c r="B54" s="823" t="s">
        <v>412</v>
      </c>
      <c r="C54" s="910">
        <v>11805</v>
      </c>
      <c r="D54" s="911">
        <v>11035</v>
      </c>
      <c r="E54" s="911">
        <v>7</v>
      </c>
      <c r="F54" s="918"/>
      <c r="G54" s="910">
        <v>2607</v>
      </c>
      <c r="H54" s="928">
        <v>2037</v>
      </c>
      <c r="I54" s="912">
        <v>28</v>
      </c>
      <c r="J54" s="931"/>
    </row>
  </sheetData>
  <mergeCells count="4">
    <mergeCell ref="C2:E2"/>
    <mergeCell ref="G2:I2"/>
    <mergeCell ref="C40:E40"/>
    <mergeCell ref="G40:I40"/>
  </mergeCells>
  <pageMargins left="0.75" right="0.75" top="1" bottom="1" header="0.5" footer="0.5"/>
  <pageSetup paperSize="9" scale="49" orientation="portrait" r:id="rId1"/>
  <headerFooter>
    <oddFooter>&amp;C_x000D_&amp;1#&amp;"Calibri"&amp;10&amp;K000000 Restricted - Internal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5067E-CE22-4F14-A147-B2D5EB7B09EB}">
  <sheetPr>
    <pageSetUpPr fitToPage="1"/>
  </sheetPr>
  <dimension ref="A1:J103"/>
  <sheetViews>
    <sheetView showGridLines="0" zoomScaleNormal="100" workbookViewId="0"/>
  </sheetViews>
  <sheetFormatPr defaultColWidth="9" defaultRowHeight="12" customHeight="1"/>
  <cols>
    <col min="1" max="1" width="7.54296875" style="545" customWidth="1"/>
    <col min="2" max="2" width="48.453125" style="545" customWidth="1"/>
    <col min="3" max="3" width="11.7265625" style="785" customWidth="1"/>
    <col min="4" max="5" width="11.7265625" style="545" customWidth="1"/>
    <col min="6" max="6" width="2" style="873" customWidth="1"/>
    <col min="7" max="9" width="11.7265625" style="873" customWidth="1"/>
    <col min="10" max="10" width="8" style="873" customWidth="1"/>
    <col min="11" max="16384" width="9" style="545"/>
  </cols>
  <sheetData>
    <row r="1" spans="1:10" ht="12.75" customHeight="1">
      <c r="D1" s="785"/>
      <c r="E1" s="785"/>
      <c r="F1" s="712"/>
      <c r="G1" s="712"/>
      <c r="H1" s="712"/>
      <c r="I1" s="712"/>
      <c r="J1" s="712"/>
    </row>
    <row r="2" spans="1:10" ht="15.75" customHeight="1">
      <c r="B2" s="711" t="s">
        <v>11</v>
      </c>
      <c r="C2" s="1414" t="s">
        <v>53</v>
      </c>
      <c r="D2" s="1414"/>
      <c r="E2" s="1414"/>
      <c r="F2" s="712"/>
      <c r="G2" s="1414" t="s">
        <v>557</v>
      </c>
      <c r="H2" s="1414"/>
      <c r="I2" s="1414"/>
      <c r="J2" s="712"/>
    </row>
    <row r="3" spans="1:10" ht="15.5">
      <c r="B3" s="711"/>
      <c r="C3" s="826">
        <v>45657</v>
      </c>
      <c r="D3" s="826">
        <v>45291</v>
      </c>
      <c r="E3" s="873"/>
      <c r="G3" s="826">
        <v>45657</v>
      </c>
      <c r="H3" s="826">
        <v>45291</v>
      </c>
      <c r="I3" s="875"/>
      <c r="J3" s="712"/>
    </row>
    <row r="4" spans="1:10" ht="12" customHeight="1">
      <c r="B4" s="787" t="s">
        <v>605</v>
      </c>
      <c r="C4" s="828" t="s">
        <v>6</v>
      </c>
      <c r="D4" s="828" t="s">
        <v>6</v>
      </c>
      <c r="E4" s="829" t="s">
        <v>26</v>
      </c>
      <c r="F4" s="712"/>
      <c r="G4" s="828" t="s">
        <v>6</v>
      </c>
      <c r="H4" s="828" t="s">
        <v>6</v>
      </c>
      <c r="I4" s="829" t="s">
        <v>26</v>
      </c>
      <c r="J4" s="712"/>
    </row>
    <row r="5" spans="1:10" ht="12" customHeight="1">
      <c r="B5" s="814" t="s">
        <v>22</v>
      </c>
      <c r="C5" s="830">
        <v>2659</v>
      </c>
      <c r="D5" s="831">
        <v>2604</v>
      </c>
      <c r="E5" s="831">
        <v>2</v>
      </c>
      <c r="F5" s="712"/>
      <c r="G5" s="830">
        <v>678</v>
      </c>
      <c r="H5" s="831">
        <v>686</v>
      </c>
      <c r="I5" s="831">
        <v>-1</v>
      </c>
      <c r="J5" s="712"/>
    </row>
    <row r="6" spans="1:10" ht="13.5" customHeight="1">
      <c r="A6" s="789"/>
      <c r="B6" s="833" t="s">
        <v>606</v>
      </c>
      <c r="C6" s="834">
        <v>667</v>
      </c>
      <c r="D6" s="835">
        <v>664</v>
      </c>
      <c r="E6" s="843">
        <v>0</v>
      </c>
      <c r="F6" s="712"/>
      <c r="G6" s="834">
        <v>179</v>
      </c>
      <c r="H6" s="835">
        <v>180</v>
      </c>
      <c r="I6" s="835">
        <v>-1</v>
      </c>
      <c r="J6" s="712"/>
    </row>
    <row r="7" spans="1:10" ht="12" customHeight="1">
      <c r="B7" s="823" t="s">
        <v>412</v>
      </c>
      <c r="C7" s="836">
        <v>3326</v>
      </c>
      <c r="D7" s="837">
        <v>3268</v>
      </c>
      <c r="E7" s="846">
        <v>2</v>
      </c>
      <c r="F7" s="712"/>
      <c r="G7" s="836">
        <v>857</v>
      </c>
      <c r="H7" s="837">
        <v>866</v>
      </c>
      <c r="I7" s="837">
        <v>-1</v>
      </c>
      <c r="J7" s="712"/>
    </row>
    <row r="8" spans="1:10" ht="12" customHeight="1">
      <c r="B8" s="820" t="s">
        <v>559</v>
      </c>
      <c r="C8" s="838">
        <f>-1613+1</f>
        <v>-1612</v>
      </c>
      <c r="D8" s="768">
        <v>-1650</v>
      </c>
      <c r="E8" s="768">
        <v>2</v>
      </c>
      <c r="F8" s="712"/>
      <c r="G8" s="838">
        <f>-433</f>
        <v>-433</v>
      </c>
      <c r="H8" s="768">
        <v>-418</v>
      </c>
      <c r="I8" s="768">
        <v>-4</v>
      </c>
      <c r="J8" s="712"/>
    </row>
    <row r="9" spans="1:10" ht="12" customHeight="1">
      <c r="B9" s="820" t="s">
        <v>415</v>
      </c>
      <c r="C9" s="876">
        <v>0</v>
      </c>
      <c r="D9" s="840">
        <v>0</v>
      </c>
      <c r="E9" s="768"/>
      <c r="F9" s="712"/>
      <c r="G9" s="876">
        <v>0</v>
      </c>
      <c r="H9" s="840">
        <v>0</v>
      </c>
      <c r="I9" s="768"/>
      <c r="J9" s="712"/>
    </row>
    <row r="10" spans="1:10" ht="12" customHeight="1">
      <c r="B10" s="833" t="s">
        <v>416</v>
      </c>
      <c r="C10" s="834">
        <f>-13-1</f>
        <v>-14</v>
      </c>
      <c r="D10" s="835">
        <v>-6</v>
      </c>
      <c r="E10" s="835" t="s">
        <v>560</v>
      </c>
      <c r="F10" s="712"/>
      <c r="G10" s="841">
        <v>0</v>
      </c>
      <c r="H10" s="835">
        <v>-2</v>
      </c>
      <c r="I10" s="835" t="s">
        <v>560</v>
      </c>
      <c r="J10" s="712"/>
    </row>
    <row r="11" spans="1:10" ht="12" customHeight="1">
      <c r="B11" s="823" t="s">
        <v>561</v>
      </c>
      <c r="C11" s="836">
        <v>-1626</v>
      </c>
      <c r="D11" s="837">
        <v>-1656</v>
      </c>
      <c r="E11" s="837">
        <v>2</v>
      </c>
      <c r="F11" s="712"/>
      <c r="G11" s="836">
        <v>-433</v>
      </c>
      <c r="H11" s="837">
        <v>-420</v>
      </c>
      <c r="I11" s="837">
        <v>-3</v>
      </c>
      <c r="J11" s="712"/>
    </row>
    <row r="12" spans="1:10" ht="12" customHeight="1">
      <c r="B12" s="842" t="s">
        <v>607</v>
      </c>
      <c r="C12" s="841">
        <v>0</v>
      </c>
      <c r="D12" s="843">
        <v>0</v>
      </c>
      <c r="E12" s="835"/>
      <c r="F12" s="712"/>
      <c r="G12" s="841">
        <v>0</v>
      </c>
      <c r="H12" s="843">
        <v>0</v>
      </c>
      <c r="I12" s="835"/>
      <c r="J12" s="712"/>
    </row>
    <row r="13" spans="1:10" ht="12" customHeight="1">
      <c r="B13" s="844" t="s">
        <v>419</v>
      </c>
      <c r="C13" s="845">
        <v>1700</v>
      </c>
      <c r="D13" s="846">
        <v>1612</v>
      </c>
      <c r="E13" s="846">
        <v>5</v>
      </c>
      <c r="F13" s="712"/>
      <c r="G13" s="845">
        <v>424</v>
      </c>
      <c r="H13" s="846">
        <v>446</v>
      </c>
      <c r="I13" s="846">
        <v>-5</v>
      </c>
      <c r="J13" s="712"/>
    </row>
    <row r="14" spans="1:10" ht="12" customHeight="1">
      <c r="B14" s="847" t="s">
        <v>420</v>
      </c>
      <c r="C14" s="838">
        <v>-1293</v>
      </c>
      <c r="D14" s="768">
        <v>-1438</v>
      </c>
      <c r="E14" s="768">
        <v>10</v>
      </c>
      <c r="F14" s="712"/>
      <c r="G14" s="838">
        <v>-298</v>
      </c>
      <c r="H14" s="768">
        <v>-449</v>
      </c>
      <c r="I14" s="768">
        <v>34</v>
      </c>
      <c r="J14" s="712"/>
    </row>
    <row r="15" spans="1:10" ht="12" customHeight="1">
      <c r="B15" s="823" t="s">
        <v>653</v>
      </c>
      <c r="C15" s="836">
        <v>407</v>
      </c>
      <c r="D15" s="837">
        <v>174</v>
      </c>
      <c r="E15" s="837" t="s">
        <v>560</v>
      </c>
      <c r="F15" s="712"/>
      <c r="G15" s="836">
        <v>126</v>
      </c>
      <c r="H15" s="837">
        <v>-3</v>
      </c>
      <c r="I15" s="837" t="s">
        <v>560</v>
      </c>
      <c r="J15" s="712"/>
    </row>
    <row r="16" spans="1:10" ht="12" customHeight="1">
      <c r="B16" s="820" t="s">
        <v>567</v>
      </c>
      <c r="C16" s="838">
        <v>302</v>
      </c>
      <c r="D16" s="768">
        <v>131</v>
      </c>
      <c r="E16" s="768" t="s">
        <v>560</v>
      </c>
      <c r="F16" s="712"/>
      <c r="G16" s="838">
        <v>94</v>
      </c>
      <c r="H16" s="768">
        <v>-3</v>
      </c>
      <c r="I16" s="768" t="s">
        <v>560</v>
      </c>
      <c r="J16" s="712"/>
    </row>
    <row r="17" spans="2:10" ht="12" customHeight="1">
      <c r="B17" s="820"/>
      <c r="C17" s="820"/>
      <c r="D17" s="768"/>
      <c r="E17" s="848"/>
      <c r="F17" s="712"/>
      <c r="G17" s="820"/>
      <c r="H17" s="768"/>
      <c r="I17" s="848"/>
      <c r="J17" s="712"/>
    </row>
    <row r="18" spans="2:10" ht="12" customHeight="1">
      <c r="B18" s="849" t="s">
        <v>568</v>
      </c>
      <c r="C18" s="850"/>
      <c r="D18" s="850"/>
      <c r="E18" s="851"/>
      <c r="F18" s="712"/>
      <c r="G18" s="850"/>
      <c r="H18" s="850"/>
      <c r="I18" s="851"/>
      <c r="J18" s="712"/>
    </row>
    <row r="19" spans="2:10" ht="12" customHeight="1">
      <c r="B19" s="852" t="s">
        <v>643</v>
      </c>
      <c r="C19" s="853">
        <v>9.0999999999999998E-2</v>
      </c>
      <c r="D19" s="854">
        <v>4.0999999999999995E-2</v>
      </c>
      <c r="E19" s="855"/>
      <c r="F19" s="712"/>
      <c r="G19" s="853">
        <v>0.11199999999999999</v>
      </c>
      <c r="H19" s="932">
        <v>-0.3</v>
      </c>
      <c r="I19" s="855"/>
      <c r="J19" s="712"/>
    </row>
    <row r="20" spans="2:10" ht="12" customHeight="1">
      <c r="B20" s="856" t="s">
        <v>644</v>
      </c>
      <c r="C20" s="857">
        <v>3.3</v>
      </c>
      <c r="D20" s="877">
        <v>3.2</v>
      </c>
      <c r="E20" s="859"/>
      <c r="F20" s="712"/>
      <c r="G20" s="857">
        <v>3.4</v>
      </c>
      <c r="H20" s="877">
        <v>3.3</v>
      </c>
      <c r="I20" s="859"/>
      <c r="J20" s="712"/>
    </row>
    <row r="21" spans="2:10" ht="12" customHeight="1">
      <c r="B21" s="856" t="s">
        <v>571</v>
      </c>
      <c r="C21" s="860">
        <v>0.49</v>
      </c>
      <c r="D21" s="861">
        <v>0.51</v>
      </c>
      <c r="E21" s="862"/>
      <c r="F21" s="712"/>
      <c r="G21" s="860">
        <v>0.51</v>
      </c>
      <c r="H21" s="861">
        <v>0.48</v>
      </c>
      <c r="I21" s="862"/>
      <c r="J21" s="712"/>
    </row>
    <row r="22" spans="2:10" ht="12" customHeight="1">
      <c r="B22" s="856" t="s">
        <v>572</v>
      </c>
      <c r="C22" s="863">
        <v>431</v>
      </c>
      <c r="D22" s="864">
        <v>514</v>
      </c>
      <c r="E22" s="768"/>
      <c r="F22" s="712"/>
      <c r="G22" s="863">
        <v>395</v>
      </c>
      <c r="H22" s="864">
        <v>636</v>
      </c>
      <c r="I22" s="768"/>
      <c r="J22" s="712"/>
    </row>
    <row r="23" spans="2:10" ht="12" customHeight="1">
      <c r="B23" s="856" t="s">
        <v>669</v>
      </c>
      <c r="C23" s="933">
        <v>10.65</v>
      </c>
      <c r="D23" s="934">
        <v>10.85</v>
      </c>
      <c r="E23" s="873"/>
      <c r="G23" s="933">
        <v>10.66</v>
      </c>
      <c r="H23" s="935">
        <v>0.10880000000000001</v>
      </c>
      <c r="I23" s="768"/>
      <c r="J23" s="712"/>
    </row>
    <row r="24" spans="2:10" ht="12" customHeight="1">
      <c r="B24" s="856"/>
      <c r="C24" s="807"/>
      <c r="D24" s="807"/>
      <c r="E24" s="808"/>
      <c r="F24" s="712"/>
      <c r="G24" s="712"/>
      <c r="H24" s="712"/>
      <c r="I24" s="712"/>
      <c r="J24" s="712"/>
    </row>
    <row r="25" spans="2:10" ht="12" customHeight="1">
      <c r="B25" s="849" t="s">
        <v>614</v>
      </c>
      <c r="C25" s="936"/>
      <c r="D25" s="937"/>
      <c r="E25" s="808"/>
      <c r="F25" s="712"/>
      <c r="G25" s="712"/>
      <c r="H25" s="712"/>
      <c r="I25" s="712"/>
      <c r="J25" s="712"/>
    </row>
    <row r="26" spans="2:10" ht="12" customHeight="1">
      <c r="B26" s="814" t="s">
        <v>670</v>
      </c>
      <c r="C26" s="938">
        <v>0.03</v>
      </c>
      <c r="D26" s="939">
        <v>2.8999999999999998E-2</v>
      </c>
      <c r="E26" s="808"/>
      <c r="F26" s="712"/>
      <c r="G26" s="712"/>
      <c r="H26" s="712"/>
      <c r="I26" s="712"/>
      <c r="J26" s="712"/>
    </row>
    <row r="27" spans="2:10" ht="12" customHeight="1">
      <c r="B27" s="820" t="s">
        <v>671</v>
      </c>
      <c r="C27" s="940"/>
      <c r="D27" s="941"/>
      <c r="E27" s="808"/>
      <c r="F27" s="712"/>
      <c r="G27" s="712"/>
      <c r="H27" s="712"/>
      <c r="I27" s="712"/>
      <c r="J27" s="712"/>
    </row>
    <row r="28" spans="2:10" ht="12" customHeight="1">
      <c r="B28" s="942" t="s">
        <v>672</v>
      </c>
      <c r="C28" s="943">
        <v>0.12</v>
      </c>
      <c r="D28" s="944">
        <v>12</v>
      </c>
      <c r="E28" s="808"/>
      <c r="F28" s="712"/>
      <c r="G28" s="712"/>
      <c r="H28" s="712"/>
      <c r="I28" s="712"/>
      <c r="J28" s="712"/>
    </row>
    <row r="29" spans="2:10" ht="12" customHeight="1">
      <c r="B29" s="942" t="s">
        <v>673</v>
      </c>
      <c r="C29" s="943">
        <v>0.88</v>
      </c>
      <c r="D29" s="944">
        <v>88</v>
      </c>
      <c r="E29" s="808"/>
      <c r="F29" s="712"/>
      <c r="G29" s="712"/>
      <c r="H29" s="712"/>
      <c r="I29" s="712"/>
      <c r="J29" s="712"/>
    </row>
    <row r="30" spans="2:10" ht="12" customHeight="1">
      <c r="B30" s="820" t="s">
        <v>674</v>
      </c>
      <c r="C30" s="945">
        <v>33.1</v>
      </c>
      <c r="D30" s="946">
        <v>32.200000000000003</v>
      </c>
      <c r="E30" s="808"/>
      <c r="F30" s="712"/>
      <c r="G30" s="712"/>
      <c r="H30" s="712"/>
      <c r="I30" s="712"/>
      <c r="J30" s="712"/>
    </row>
    <row r="31" spans="2:10" ht="12" customHeight="1">
      <c r="B31" s="856"/>
      <c r="C31" s="807"/>
      <c r="D31" s="807"/>
      <c r="E31" s="808"/>
      <c r="F31" s="712"/>
      <c r="G31" s="712"/>
      <c r="H31" s="712"/>
      <c r="I31" s="712"/>
      <c r="J31" s="712"/>
    </row>
    <row r="32" spans="2:10" ht="27" customHeight="1">
      <c r="B32" s="820"/>
      <c r="C32" s="826" t="s">
        <v>80</v>
      </c>
      <c r="D32" s="826" t="s">
        <v>94</v>
      </c>
      <c r="E32" s="808"/>
      <c r="F32" s="712"/>
      <c r="G32" s="712"/>
      <c r="H32" s="712"/>
      <c r="I32" s="712"/>
      <c r="J32" s="712"/>
    </row>
    <row r="33" spans="2:10" ht="12" customHeight="1">
      <c r="B33" s="849" t="s">
        <v>645</v>
      </c>
      <c r="C33" s="865" t="s">
        <v>246</v>
      </c>
      <c r="D33" s="865" t="s">
        <v>246</v>
      </c>
      <c r="E33" s="808"/>
      <c r="F33" s="712"/>
      <c r="G33" s="712"/>
      <c r="H33" s="712"/>
      <c r="I33" s="712"/>
      <c r="J33" s="712"/>
    </row>
    <row r="34" spans="2:10" ht="12" customHeight="1">
      <c r="B34" s="820" t="s">
        <v>646</v>
      </c>
      <c r="C34" s="947">
        <v>20</v>
      </c>
      <c r="D34" s="948">
        <v>24.2</v>
      </c>
      <c r="E34" s="808"/>
      <c r="F34" s="712"/>
      <c r="G34" s="712"/>
      <c r="H34" s="712"/>
      <c r="I34" s="712"/>
      <c r="J34" s="712"/>
    </row>
    <row r="35" spans="2:10" ht="12" customHeight="1">
      <c r="B35" s="820" t="s">
        <v>276</v>
      </c>
      <c r="C35" s="949">
        <v>23.3</v>
      </c>
      <c r="D35" s="950">
        <v>19.7</v>
      </c>
      <c r="E35" s="808"/>
      <c r="F35" s="712"/>
      <c r="G35" s="712"/>
      <c r="H35" s="712"/>
      <c r="I35" s="712"/>
      <c r="J35" s="712"/>
    </row>
    <row r="36" spans="2:10" ht="12" customHeight="1">
      <c r="B36" s="820" t="s">
        <v>589</v>
      </c>
      <c r="C36" s="949">
        <v>26.8</v>
      </c>
      <c r="D36" s="950">
        <v>24.8</v>
      </c>
      <c r="E36" s="808"/>
      <c r="F36" s="712"/>
      <c r="G36" s="712"/>
      <c r="H36" s="712"/>
      <c r="I36" s="712"/>
      <c r="J36" s="712"/>
    </row>
    <row r="37" spans="2:10" ht="12" customHeight="1">
      <c r="B37" s="812" t="s">
        <v>647</v>
      </c>
      <c r="C37" s="949">
        <v>3.7</v>
      </c>
      <c r="D37" s="950">
        <v>3.4</v>
      </c>
      <c r="E37" s="808"/>
      <c r="F37" s="712"/>
      <c r="G37" s="712"/>
      <c r="H37" s="712"/>
      <c r="I37" s="712"/>
      <c r="J37" s="712"/>
    </row>
    <row r="38" spans="2:10" ht="12" customHeight="1">
      <c r="C38" s="545"/>
      <c r="E38" s="951"/>
      <c r="F38" s="712"/>
      <c r="G38" s="712"/>
      <c r="H38" s="712"/>
      <c r="I38" s="712"/>
      <c r="J38" s="712"/>
    </row>
    <row r="39" spans="2:10" ht="12" customHeight="1">
      <c r="C39" s="545"/>
      <c r="F39" s="545"/>
      <c r="G39" s="545"/>
      <c r="H39" s="545"/>
      <c r="I39" s="545"/>
      <c r="J39" s="545"/>
    </row>
    <row r="40" spans="2:10" ht="12" customHeight="1">
      <c r="C40" s="545"/>
      <c r="F40" s="545"/>
      <c r="G40" s="545"/>
      <c r="H40" s="545"/>
      <c r="I40" s="545"/>
      <c r="J40" s="545"/>
    </row>
    <row r="41" spans="2:10" ht="12" customHeight="1">
      <c r="F41" s="545"/>
      <c r="G41" s="545"/>
      <c r="H41" s="545"/>
      <c r="I41" s="545"/>
      <c r="J41" s="545"/>
    </row>
    <row r="43" spans="2:10" ht="12" customHeight="1">
      <c r="C43" s="545"/>
    </row>
    <row r="44" spans="2:10" ht="12" customHeight="1">
      <c r="C44" s="545"/>
      <c r="F44" s="545"/>
      <c r="G44" s="545"/>
      <c r="H44" s="545"/>
      <c r="I44" s="545"/>
      <c r="J44" s="545"/>
    </row>
    <row r="45" spans="2:10" ht="12" customHeight="1">
      <c r="C45" s="545"/>
      <c r="F45" s="545"/>
      <c r="G45" s="545"/>
      <c r="H45" s="545"/>
      <c r="I45" s="545"/>
      <c r="J45" s="545"/>
    </row>
    <row r="46" spans="2:10" ht="12" customHeight="1">
      <c r="C46" s="545"/>
      <c r="F46" s="545"/>
      <c r="G46" s="545"/>
      <c r="H46" s="545"/>
      <c r="I46" s="545"/>
      <c r="J46" s="545"/>
    </row>
    <row r="47" spans="2:10" ht="12" customHeight="1">
      <c r="C47" s="545"/>
      <c r="F47" s="545"/>
      <c r="G47" s="545"/>
      <c r="H47" s="545"/>
      <c r="I47" s="545"/>
      <c r="J47" s="545"/>
    </row>
    <row r="48" spans="2:10" ht="12" customHeight="1">
      <c r="F48" s="545"/>
      <c r="G48" s="545"/>
      <c r="H48" s="545"/>
      <c r="I48" s="545"/>
      <c r="J48" s="545"/>
    </row>
    <row r="49" spans="3:10" ht="12" customHeight="1">
      <c r="C49" s="545"/>
    </row>
    <row r="50" spans="3:10" ht="12" customHeight="1">
      <c r="C50" s="545"/>
      <c r="F50" s="545"/>
      <c r="G50" s="545"/>
      <c r="H50" s="545"/>
      <c r="I50" s="545"/>
      <c r="J50" s="545"/>
    </row>
    <row r="51" spans="3:10" ht="12" customHeight="1">
      <c r="C51" s="545"/>
      <c r="F51" s="545"/>
      <c r="G51" s="545"/>
      <c r="H51" s="545"/>
      <c r="I51" s="545"/>
      <c r="J51" s="545"/>
    </row>
    <row r="52" spans="3:10" ht="12" customHeight="1">
      <c r="C52" s="545"/>
      <c r="F52" s="545"/>
      <c r="G52" s="545"/>
      <c r="H52" s="545"/>
      <c r="I52" s="545"/>
      <c r="J52" s="545"/>
    </row>
    <row r="53" spans="3:10" ht="12" customHeight="1">
      <c r="C53" s="545"/>
      <c r="F53" s="545"/>
      <c r="G53" s="545"/>
      <c r="H53" s="545"/>
      <c r="I53" s="545"/>
      <c r="J53" s="545"/>
    </row>
    <row r="54" spans="3:10" ht="12" customHeight="1">
      <c r="F54" s="545"/>
      <c r="G54" s="545"/>
      <c r="H54" s="545"/>
      <c r="I54" s="545"/>
      <c r="J54" s="545"/>
    </row>
    <row r="56" spans="3:10" ht="12" customHeight="1">
      <c r="C56" s="545"/>
    </row>
    <row r="57" spans="3:10" ht="12" customHeight="1">
      <c r="C57" s="545"/>
      <c r="F57" s="545"/>
      <c r="G57" s="545"/>
      <c r="H57" s="545"/>
      <c r="I57" s="545"/>
      <c r="J57" s="545"/>
    </row>
    <row r="58" spans="3:10" ht="12" customHeight="1">
      <c r="C58" s="545"/>
      <c r="F58" s="545"/>
      <c r="G58" s="545"/>
      <c r="H58" s="545"/>
      <c r="I58" s="545"/>
      <c r="J58" s="545"/>
    </row>
    <row r="59" spans="3:10" ht="12" customHeight="1">
      <c r="C59" s="545"/>
      <c r="F59" s="545"/>
      <c r="G59" s="545"/>
      <c r="H59" s="545"/>
      <c r="I59" s="545"/>
      <c r="J59" s="545"/>
    </row>
    <row r="60" spans="3:10" ht="12" customHeight="1">
      <c r="C60" s="545"/>
      <c r="F60" s="545"/>
      <c r="G60" s="545"/>
      <c r="H60" s="545"/>
      <c r="I60" s="545"/>
      <c r="J60" s="545"/>
    </row>
    <row r="61" spans="3:10" ht="12" customHeight="1">
      <c r="C61" s="545"/>
      <c r="F61" s="545"/>
      <c r="G61" s="545"/>
      <c r="H61" s="545"/>
      <c r="I61" s="545"/>
      <c r="J61" s="545"/>
    </row>
    <row r="62" spans="3:10" ht="12" customHeight="1">
      <c r="C62" s="545"/>
      <c r="F62" s="545"/>
      <c r="G62" s="545"/>
      <c r="H62" s="545"/>
      <c r="I62" s="545"/>
      <c r="J62" s="545"/>
    </row>
    <row r="63" spans="3:10" ht="12" customHeight="1">
      <c r="C63" s="545"/>
      <c r="F63" s="545"/>
      <c r="G63" s="545"/>
      <c r="H63" s="545"/>
      <c r="I63" s="545"/>
      <c r="J63" s="545"/>
    </row>
    <row r="64" spans="3:10" ht="12" customHeight="1">
      <c r="C64" s="545"/>
      <c r="F64" s="545"/>
      <c r="G64" s="545"/>
      <c r="H64" s="545"/>
      <c r="I64" s="545"/>
      <c r="J64" s="545"/>
    </row>
    <row r="65" s="545" customFormat="1" ht="12" customHeight="1"/>
    <row r="66" s="545" customFormat="1" ht="12" customHeight="1"/>
    <row r="67" s="545" customFormat="1" ht="12" customHeight="1"/>
    <row r="68" s="545" customFormat="1" ht="12" customHeight="1"/>
    <row r="69" s="545" customFormat="1" ht="12" customHeight="1"/>
    <row r="70" s="545" customFormat="1" ht="12" customHeight="1"/>
    <row r="71" s="545" customFormat="1" ht="12" customHeight="1"/>
    <row r="72" s="545" customFormat="1" ht="12" customHeight="1"/>
    <row r="73" s="545" customFormat="1" ht="12" customHeight="1"/>
    <row r="74" s="545" customFormat="1" ht="12" customHeight="1"/>
    <row r="75" s="545" customFormat="1" ht="12" customHeight="1"/>
    <row r="76" s="545" customFormat="1" ht="12" customHeight="1"/>
    <row r="77" s="545" customFormat="1" ht="12" customHeight="1"/>
    <row r="78" s="545" customFormat="1" ht="12" customHeight="1"/>
    <row r="79" s="545" customFormat="1" ht="12" customHeight="1"/>
    <row r="80" s="545" customFormat="1" ht="12" customHeight="1"/>
    <row r="81" spans="3:10" ht="12" customHeight="1">
      <c r="C81" s="545"/>
      <c r="F81" s="545"/>
      <c r="G81" s="545"/>
      <c r="H81" s="545"/>
      <c r="I81" s="545"/>
      <c r="J81" s="545"/>
    </row>
    <row r="82" spans="3:10" ht="12" customHeight="1">
      <c r="C82" s="545"/>
      <c r="F82" s="545"/>
      <c r="G82" s="545"/>
      <c r="H82" s="545"/>
      <c r="I82" s="545"/>
      <c r="J82" s="545"/>
    </row>
    <row r="83" spans="3:10" ht="12" customHeight="1">
      <c r="C83" s="545"/>
      <c r="F83" s="545"/>
      <c r="G83" s="545"/>
      <c r="H83" s="545"/>
      <c r="I83" s="545"/>
      <c r="J83" s="545"/>
    </row>
    <row r="84" spans="3:10" ht="12" customHeight="1">
      <c r="C84" s="545"/>
      <c r="F84" s="545"/>
      <c r="G84" s="545"/>
      <c r="H84" s="545"/>
      <c r="I84" s="545"/>
      <c r="J84" s="545"/>
    </row>
    <row r="85" spans="3:10" ht="12" customHeight="1">
      <c r="C85" s="545"/>
      <c r="F85" s="545"/>
      <c r="G85" s="545"/>
      <c r="H85" s="545"/>
      <c r="I85" s="545"/>
      <c r="J85" s="545"/>
    </row>
    <row r="86" spans="3:10" ht="12" customHeight="1">
      <c r="F86" s="545"/>
      <c r="G86" s="545"/>
      <c r="H86" s="545"/>
      <c r="I86" s="545"/>
      <c r="J86" s="545"/>
    </row>
    <row r="87" spans="3:10" ht="12" customHeight="1">
      <c r="C87" s="545"/>
    </row>
    <row r="88" spans="3:10" ht="12" customHeight="1">
      <c r="C88" s="545"/>
      <c r="F88" s="545"/>
      <c r="G88" s="545"/>
      <c r="H88" s="545"/>
      <c r="I88" s="545"/>
      <c r="J88" s="545"/>
    </row>
    <row r="89" spans="3:10" ht="12" customHeight="1">
      <c r="C89" s="545"/>
      <c r="F89" s="545"/>
      <c r="G89" s="545"/>
      <c r="H89" s="545"/>
      <c r="I89" s="545"/>
      <c r="J89" s="545"/>
    </row>
    <row r="90" spans="3:10" ht="12" customHeight="1">
      <c r="C90" s="545"/>
      <c r="F90" s="545"/>
      <c r="G90" s="545"/>
      <c r="H90" s="545"/>
      <c r="I90" s="545"/>
      <c r="J90" s="545"/>
    </row>
    <row r="91" spans="3:10" ht="12" customHeight="1">
      <c r="C91" s="545"/>
      <c r="F91" s="545"/>
      <c r="G91" s="545"/>
      <c r="H91" s="545"/>
      <c r="I91" s="545"/>
      <c r="J91" s="545"/>
    </row>
    <row r="92" spans="3:10" ht="12" customHeight="1">
      <c r="C92" s="545"/>
      <c r="F92" s="545"/>
      <c r="G92" s="545"/>
      <c r="H92" s="545"/>
      <c r="I92" s="545"/>
      <c r="J92" s="545"/>
    </row>
    <row r="93" spans="3:10" ht="12" customHeight="1">
      <c r="C93" s="545"/>
      <c r="F93" s="545"/>
      <c r="G93" s="545"/>
      <c r="H93" s="545"/>
      <c r="I93" s="545"/>
      <c r="J93" s="545"/>
    </row>
    <row r="94" spans="3:10" ht="12" customHeight="1">
      <c r="C94" s="545"/>
      <c r="F94" s="545"/>
      <c r="G94" s="545"/>
      <c r="H94" s="545"/>
      <c r="I94" s="545"/>
      <c r="J94" s="545"/>
    </row>
    <row r="95" spans="3:10" ht="12" customHeight="1">
      <c r="C95" s="545"/>
      <c r="F95" s="545"/>
      <c r="G95" s="545"/>
      <c r="H95" s="545"/>
      <c r="I95" s="545"/>
      <c r="J95" s="545"/>
    </row>
    <row r="96" spans="3:10" ht="12" customHeight="1">
      <c r="F96" s="545"/>
      <c r="G96" s="545"/>
      <c r="H96" s="545"/>
      <c r="I96" s="545"/>
      <c r="J96" s="545"/>
    </row>
    <row r="98" spans="3:10" ht="12" customHeight="1">
      <c r="C98" s="545"/>
    </row>
    <row r="99" spans="3:10" ht="12" customHeight="1">
      <c r="C99" s="545"/>
      <c r="F99" s="545"/>
      <c r="G99" s="545"/>
      <c r="H99" s="545"/>
      <c r="I99" s="545"/>
      <c r="J99" s="545"/>
    </row>
    <row r="100" spans="3:10" ht="12" customHeight="1">
      <c r="C100" s="545"/>
      <c r="F100" s="545"/>
      <c r="G100" s="545"/>
      <c r="H100" s="545"/>
      <c r="I100" s="545"/>
      <c r="J100" s="545"/>
    </row>
    <row r="101" spans="3:10" ht="12" customHeight="1">
      <c r="F101" s="545"/>
      <c r="G101" s="545"/>
      <c r="H101" s="545"/>
      <c r="I101" s="545"/>
      <c r="J101" s="545"/>
    </row>
    <row r="102" spans="3:10" ht="12" customHeight="1">
      <c r="C102" s="545"/>
    </row>
    <row r="103" spans="3:10" ht="12" customHeight="1">
      <c r="F103" s="545"/>
      <c r="G103" s="545"/>
      <c r="H103" s="545"/>
      <c r="I103" s="545"/>
      <c r="J103" s="545"/>
    </row>
  </sheetData>
  <mergeCells count="2">
    <mergeCell ref="C2:E2"/>
    <mergeCell ref="G2:I2"/>
  </mergeCells>
  <pageMargins left="0.75" right="0.75" top="1" bottom="1" header="0.5" footer="0.5"/>
  <pageSetup paperSize="9" scale="49" orientation="portrait" r:id="rId1"/>
  <headerFooter>
    <oddFooter>&amp;C_x000D_&amp;1#&amp;"Calibri"&amp;10&amp;K000000 Restricted - Internal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F7C2-F96B-4F5F-86F0-BEF49D551C81}">
  <sheetPr>
    <pageSetUpPr fitToPage="1"/>
  </sheetPr>
  <dimension ref="B1:J162"/>
  <sheetViews>
    <sheetView showGridLines="0" zoomScaleNormal="100" workbookViewId="0"/>
  </sheetViews>
  <sheetFormatPr defaultColWidth="9" defaultRowHeight="12" customHeight="1"/>
  <cols>
    <col min="1" max="1" width="7.54296875" style="545" customWidth="1"/>
    <col min="2" max="2" width="48.453125" style="545" customWidth="1"/>
    <col min="3" max="3" width="11.7265625" style="785" customWidth="1"/>
    <col min="4" max="5" width="11.7265625" style="545" customWidth="1"/>
    <col min="6" max="6" width="2" style="873" customWidth="1"/>
    <col min="7" max="9" width="11.7265625" style="873" customWidth="1"/>
    <col min="10" max="10" width="8" style="873" customWidth="1"/>
    <col min="11" max="16384" width="9" style="545"/>
  </cols>
  <sheetData>
    <row r="1" spans="2:10" ht="12.75" customHeight="1">
      <c r="D1" s="952"/>
      <c r="E1" s="952"/>
      <c r="F1" s="712"/>
      <c r="G1" s="712"/>
      <c r="H1" s="712"/>
      <c r="I1" s="712"/>
      <c r="J1" s="712"/>
    </row>
    <row r="2" spans="2:10" ht="12.75" customHeight="1">
      <c r="B2" s="711" t="s">
        <v>675</v>
      </c>
      <c r="C2" s="1415" t="s">
        <v>53</v>
      </c>
      <c r="D2" s="1415"/>
      <c r="E2" s="1415"/>
      <c r="F2" s="820"/>
      <c r="G2" s="1415" t="s">
        <v>557</v>
      </c>
      <c r="H2" s="1415"/>
      <c r="I2" s="1415"/>
      <c r="J2" s="712"/>
    </row>
    <row r="3" spans="2:10" ht="12" customHeight="1">
      <c r="B3" s="711"/>
      <c r="C3" s="850">
        <v>45657</v>
      </c>
      <c r="D3" s="850">
        <v>45291</v>
      </c>
      <c r="E3" s="891"/>
      <c r="F3" s="820"/>
      <c r="G3" s="850">
        <v>45657</v>
      </c>
      <c r="H3" s="850">
        <v>45291</v>
      </c>
      <c r="I3" s="891"/>
      <c r="J3" s="712"/>
    </row>
    <row r="4" spans="2:10" ht="12" customHeight="1">
      <c r="B4" s="787" t="s">
        <v>605</v>
      </c>
      <c r="C4" s="953" t="s">
        <v>6</v>
      </c>
      <c r="D4" s="953" t="s">
        <v>6</v>
      </c>
      <c r="E4" s="865" t="s">
        <v>26</v>
      </c>
      <c r="F4" s="712"/>
      <c r="G4" s="953" t="s">
        <v>6</v>
      </c>
      <c r="H4" s="953" t="s">
        <v>6</v>
      </c>
      <c r="I4" s="865" t="s">
        <v>26</v>
      </c>
      <c r="J4" s="712"/>
    </row>
    <row r="5" spans="2:10" ht="12" customHeight="1">
      <c r="B5" s="814" t="s">
        <v>3</v>
      </c>
      <c r="C5" s="954">
        <v>646</v>
      </c>
      <c r="D5" s="955">
        <v>353</v>
      </c>
      <c r="E5" s="956">
        <v>83</v>
      </c>
      <c r="F5" s="712"/>
      <c r="G5" s="954">
        <v>183</v>
      </c>
      <c r="H5" s="957">
        <v>167</v>
      </c>
      <c r="I5" s="956">
        <v>10</v>
      </c>
      <c r="J5" s="712"/>
    </row>
    <row r="6" spans="2:10" ht="12" customHeight="1">
      <c r="B6" s="833" t="s">
        <v>676</v>
      </c>
      <c r="C6" s="958">
        <v>-352</v>
      </c>
      <c r="D6" s="959">
        <v>157</v>
      </c>
      <c r="E6" s="960" t="s">
        <v>560</v>
      </c>
      <c r="F6" s="712"/>
      <c r="G6" s="958">
        <v>-107</v>
      </c>
      <c r="H6" s="961">
        <v>28</v>
      </c>
      <c r="I6" s="960" t="s">
        <v>560</v>
      </c>
      <c r="J6" s="712"/>
    </row>
    <row r="7" spans="2:10" ht="12" customHeight="1">
      <c r="B7" s="823" t="s">
        <v>412</v>
      </c>
      <c r="C7" s="962">
        <v>294</v>
      </c>
      <c r="D7" s="963">
        <v>510</v>
      </c>
      <c r="E7" s="964">
        <v>-42</v>
      </c>
      <c r="F7" s="712"/>
      <c r="G7" s="962">
        <v>76</v>
      </c>
      <c r="H7" s="965">
        <v>195</v>
      </c>
      <c r="I7" s="964">
        <v>-61</v>
      </c>
      <c r="J7" s="712"/>
    </row>
    <row r="8" spans="2:10" ht="10.5">
      <c r="B8" s="820" t="s">
        <v>559</v>
      </c>
      <c r="C8" s="966">
        <v>-836</v>
      </c>
      <c r="D8" s="967">
        <v>-1352</v>
      </c>
      <c r="E8" s="968">
        <v>38</v>
      </c>
      <c r="F8" s="712"/>
      <c r="G8" s="966">
        <v>-233</v>
      </c>
      <c r="H8" s="967">
        <v>-717</v>
      </c>
      <c r="I8" s="968">
        <v>68</v>
      </c>
      <c r="J8" s="712"/>
    </row>
    <row r="9" spans="2:10" ht="10.5">
      <c r="B9" s="820" t="s">
        <v>415</v>
      </c>
      <c r="C9" s="966">
        <v>-9</v>
      </c>
      <c r="D9" s="967">
        <v>-14</v>
      </c>
      <c r="E9" s="968">
        <v>36</v>
      </c>
      <c r="F9" s="712"/>
      <c r="G9" s="966">
        <f>-8-1</f>
        <v>-9</v>
      </c>
      <c r="H9" s="967">
        <v>-14</v>
      </c>
      <c r="I9" s="968">
        <v>36</v>
      </c>
      <c r="J9" s="712"/>
    </row>
    <row r="10" spans="2:10" ht="12" customHeight="1">
      <c r="B10" s="833" t="s">
        <v>416</v>
      </c>
      <c r="C10" s="958">
        <f>-135+1</f>
        <v>-134</v>
      </c>
      <c r="D10" s="959">
        <v>-48</v>
      </c>
      <c r="E10" s="960" t="s">
        <v>560</v>
      </c>
      <c r="F10" s="712"/>
      <c r="G10" s="958">
        <f>-85+1</f>
        <v>-84</v>
      </c>
      <c r="H10" s="959">
        <v>1</v>
      </c>
      <c r="I10" s="960" t="s">
        <v>560</v>
      </c>
      <c r="J10" s="712"/>
    </row>
    <row r="11" spans="2:10" ht="12" customHeight="1">
      <c r="B11" s="823" t="s">
        <v>561</v>
      </c>
      <c r="C11" s="962">
        <v>-979</v>
      </c>
      <c r="D11" s="963">
        <v>-1414</v>
      </c>
      <c r="E11" s="964">
        <v>31</v>
      </c>
      <c r="F11" s="712"/>
      <c r="G11" s="962">
        <v>-326</v>
      </c>
      <c r="H11" s="963">
        <v>-730</v>
      </c>
      <c r="I11" s="964">
        <v>55</v>
      </c>
      <c r="J11" s="712"/>
    </row>
    <row r="12" spans="2:10" ht="12" customHeight="1">
      <c r="B12" s="842" t="s">
        <v>562</v>
      </c>
      <c r="C12" s="958">
        <v>37</v>
      </c>
      <c r="D12" s="959">
        <v>-6</v>
      </c>
      <c r="E12" s="960" t="s">
        <v>560</v>
      </c>
      <c r="F12" s="712"/>
      <c r="G12" s="841">
        <v>0</v>
      </c>
      <c r="H12" s="959">
        <v>-10</v>
      </c>
      <c r="I12" s="960" t="s">
        <v>560</v>
      </c>
      <c r="J12" s="712"/>
    </row>
    <row r="13" spans="2:10" ht="12" customHeight="1">
      <c r="B13" s="844" t="s">
        <v>677</v>
      </c>
      <c r="C13" s="969">
        <v>-648</v>
      </c>
      <c r="D13" s="970">
        <v>-910</v>
      </c>
      <c r="E13" s="971">
        <v>29</v>
      </c>
      <c r="F13" s="712"/>
      <c r="G13" s="969">
        <v>-250</v>
      </c>
      <c r="H13" s="970">
        <v>-545</v>
      </c>
      <c r="I13" s="971">
        <v>54</v>
      </c>
      <c r="J13" s="712"/>
    </row>
    <row r="14" spans="2:10" ht="12" customHeight="1">
      <c r="B14" s="847" t="s">
        <v>420</v>
      </c>
      <c r="C14" s="966">
        <v>-119</v>
      </c>
      <c r="D14" s="967">
        <v>-60</v>
      </c>
      <c r="E14" s="960">
        <v>-98</v>
      </c>
      <c r="F14" s="712"/>
      <c r="G14" s="966">
        <v>-42</v>
      </c>
      <c r="H14" s="972">
        <v>-29</v>
      </c>
      <c r="I14" s="960">
        <v>-45</v>
      </c>
      <c r="J14" s="712"/>
    </row>
    <row r="15" spans="2:10" ht="12" customHeight="1">
      <c r="B15" s="823" t="s">
        <v>678</v>
      </c>
      <c r="C15" s="962">
        <v>-767</v>
      </c>
      <c r="D15" s="963">
        <v>-970</v>
      </c>
      <c r="E15" s="964">
        <v>21</v>
      </c>
      <c r="F15" s="712"/>
      <c r="G15" s="962">
        <v>-292</v>
      </c>
      <c r="H15" s="965">
        <v>-574</v>
      </c>
      <c r="I15" s="964">
        <v>49</v>
      </c>
      <c r="J15" s="712"/>
    </row>
    <row r="16" spans="2:10" ht="12" customHeight="1">
      <c r="B16" s="820" t="s">
        <v>679</v>
      </c>
      <c r="C16" s="876">
        <v>-742</v>
      </c>
      <c r="D16" s="840">
        <v>-774</v>
      </c>
      <c r="E16" s="856">
        <v>4</v>
      </c>
      <c r="F16" s="820"/>
      <c r="G16" s="876">
        <f>-319+1</f>
        <v>-318</v>
      </c>
      <c r="H16" s="915">
        <v>-447</v>
      </c>
      <c r="I16" s="856">
        <v>29</v>
      </c>
      <c r="J16" s="712"/>
    </row>
    <row r="17" spans="2:10" ht="12" customHeight="1">
      <c r="B17" s="820"/>
      <c r="C17" s="820"/>
      <c r="D17" s="967"/>
      <c r="E17" s="973"/>
      <c r="F17" s="712"/>
      <c r="G17" s="820"/>
      <c r="H17" s="972"/>
      <c r="I17" s="973"/>
      <c r="J17" s="712"/>
    </row>
    <row r="18" spans="2:10" ht="12" customHeight="1">
      <c r="B18" s="849" t="s">
        <v>568</v>
      </c>
      <c r="C18" s="850"/>
      <c r="D18" s="874"/>
      <c r="E18" s="974"/>
      <c r="F18" s="712"/>
      <c r="G18" s="850"/>
      <c r="H18" s="850"/>
      <c r="I18" s="973"/>
      <c r="J18" s="712"/>
    </row>
    <row r="19" spans="2:10" ht="12" customHeight="1">
      <c r="B19" s="814" t="s">
        <v>644</v>
      </c>
      <c r="C19" s="975">
        <v>2.9</v>
      </c>
      <c r="D19" s="976">
        <v>1.1000000000000001</v>
      </c>
      <c r="E19" s="977"/>
      <c r="F19" s="978"/>
      <c r="G19" s="975">
        <v>3.4</v>
      </c>
      <c r="H19" s="979">
        <v>2.7</v>
      </c>
      <c r="I19" s="973"/>
      <c r="J19" s="712"/>
    </row>
    <row r="20" spans="2:10" ht="12" customHeight="1">
      <c r="C20" s="859"/>
      <c r="D20" s="859"/>
      <c r="E20" s="977"/>
      <c r="F20" s="712"/>
      <c r="G20" s="859"/>
      <c r="H20" s="859"/>
      <c r="I20" s="973"/>
      <c r="J20" s="712"/>
    </row>
    <row r="21" spans="2:10" ht="12" customHeight="1">
      <c r="B21" s="820"/>
      <c r="C21" s="891" t="s">
        <v>80</v>
      </c>
      <c r="D21" s="869" t="s">
        <v>94</v>
      </c>
      <c r="E21" s="977"/>
      <c r="F21" s="712"/>
      <c r="G21" s="891"/>
      <c r="H21" s="891"/>
      <c r="I21" s="973"/>
      <c r="J21" s="712"/>
    </row>
    <row r="22" spans="2:10" ht="12" customHeight="1">
      <c r="B22" s="849" t="s">
        <v>645</v>
      </c>
      <c r="C22" s="980" t="s">
        <v>246</v>
      </c>
      <c r="D22" s="981" t="s">
        <v>246</v>
      </c>
      <c r="E22" s="977"/>
      <c r="F22" s="712"/>
      <c r="G22" s="891"/>
      <c r="H22" s="891"/>
      <c r="I22" s="973"/>
      <c r="J22" s="712"/>
    </row>
    <row r="23" spans="2:10" ht="12" customHeight="1">
      <c r="B23" s="820" t="s">
        <v>589</v>
      </c>
      <c r="C23" s="982">
        <v>16.2</v>
      </c>
      <c r="D23" s="983">
        <v>19</v>
      </c>
      <c r="E23" s="977"/>
      <c r="F23" s="712"/>
      <c r="G23" s="891"/>
      <c r="H23" s="891"/>
      <c r="I23" s="891"/>
      <c r="J23" s="712"/>
    </row>
    <row r="24" spans="2:10" ht="12" customHeight="1">
      <c r="B24" s="820" t="s">
        <v>647</v>
      </c>
      <c r="C24" s="982">
        <v>2.4</v>
      </c>
      <c r="D24" s="983">
        <v>3.6</v>
      </c>
      <c r="E24" s="977"/>
      <c r="F24" s="712"/>
      <c r="G24" s="891"/>
      <c r="H24" s="891"/>
      <c r="I24" s="891"/>
      <c r="J24" s="712"/>
    </row>
    <row r="25" spans="2:10" ht="12" customHeight="1">
      <c r="B25" s="820"/>
      <c r="C25" s="820"/>
      <c r="D25" s="820"/>
      <c r="E25" s="977"/>
      <c r="F25" s="712"/>
      <c r="G25" s="712"/>
      <c r="H25" s="712"/>
      <c r="I25" s="712"/>
      <c r="J25" s="712"/>
    </row>
    <row r="26" spans="2:10" ht="12" customHeight="1">
      <c r="B26" s="820"/>
      <c r="C26" s="891"/>
      <c r="D26" s="891"/>
      <c r="E26" s="984"/>
      <c r="F26" s="712"/>
      <c r="G26" s="712"/>
      <c r="H26" s="712"/>
      <c r="I26" s="712"/>
      <c r="J26" s="712"/>
    </row>
    <row r="27" spans="2:10" ht="12" customHeight="1">
      <c r="C27" s="545"/>
      <c r="F27" s="545"/>
      <c r="G27" s="545"/>
      <c r="H27" s="545"/>
      <c r="I27" s="545"/>
      <c r="J27" s="545"/>
    </row>
    <row r="28" spans="2:10" ht="12" customHeight="1">
      <c r="C28" s="545"/>
      <c r="F28" s="545"/>
      <c r="G28" s="545"/>
      <c r="H28" s="545"/>
      <c r="I28" s="545"/>
      <c r="J28" s="545"/>
    </row>
    <row r="29" spans="2:10" ht="12" customHeight="1">
      <c r="C29" s="545"/>
      <c r="F29" s="545"/>
      <c r="G29" s="545"/>
      <c r="H29" s="545"/>
      <c r="I29" s="545"/>
      <c r="J29" s="545"/>
    </row>
    <row r="30" spans="2:10" ht="12.75" customHeight="1">
      <c r="C30" s="545"/>
    </row>
    <row r="31" spans="2:10" ht="12.75" customHeight="1">
      <c r="C31" s="545"/>
      <c r="F31" s="545"/>
      <c r="G31" s="545"/>
      <c r="H31" s="545"/>
      <c r="I31" s="545"/>
      <c r="J31" s="545"/>
    </row>
    <row r="32" spans="2:10" ht="12.75" customHeight="1">
      <c r="C32" s="545"/>
      <c r="F32" s="545"/>
      <c r="G32" s="545"/>
      <c r="H32" s="545"/>
      <c r="I32" s="545"/>
      <c r="J32" s="545"/>
    </row>
    <row r="33" spans="3:10" ht="12" customHeight="1">
      <c r="C33" s="789"/>
      <c r="F33" s="545"/>
      <c r="G33" s="545"/>
      <c r="H33" s="545"/>
      <c r="I33" s="545"/>
      <c r="J33" s="545"/>
    </row>
    <row r="34" spans="3:10" ht="12" customHeight="1">
      <c r="C34" s="712"/>
      <c r="D34" s="712"/>
      <c r="F34" s="545"/>
      <c r="G34" s="545"/>
      <c r="H34" s="545"/>
      <c r="I34" s="545"/>
      <c r="J34" s="545"/>
    </row>
    <row r="35" spans="3:10" ht="12" customHeight="1">
      <c r="C35" s="545"/>
      <c r="F35" s="545"/>
      <c r="G35" s="545"/>
      <c r="H35" s="545"/>
      <c r="I35" s="545"/>
      <c r="J35" s="545"/>
    </row>
    <row r="36" spans="3:10" ht="12" customHeight="1">
      <c r="F36" s="545"/>
      <c r="G36" s="545"/>
      <c r="H36" s="545"/>
      <c r="I36" s="545"/>
      <c r="J36" s="545"/>
    </row>
    <row r="37" spans="3:10" ht="12" customHeight="1">
      <c r="C37" s="545"/>
    </row>
    <row r="38" spans="3:10" ht="12" customHeight="1">
      <c r="C38" s="545"/>
      <c r="F38" s="545"/>
      <c r="G38" s="545"/>
      <c r="H38" s="545"/>
      <c r="I38" s="545"/>
      <c r="J38" s="545"/>
    </row>
    <row r="39" spans="3:10" ht="12" customHeight="1">
      <c r="C39" s="545"/>
      <c r="F39" s="545"/>
      <c r="G39" s="545"/>
      <c r="H39" s="545"/>
      <c r="I39" s="545"/>
      <c r="J39" s="545"/>
    </row>
    <row r="40" spans="3:10" ht="12" customHeight="1">
      <c r="C40" s="545"/>
      <c r="F40" s="545"/>
      <c r="G40" s="545"/>
      <c r="H40" s="545"/>
      <c r="I40" s="545"/>
      <c r="J40" s="545"/>
    </row>
    <row r="41" spans="3:10" ht="12" customHeight="1">
      <c r="C41" s="545"/>
      <c r="F41" s="545"/>
      <c r="G41" s="545"/>
      <c r="H41" s="545"/>
      <c r="I41" s="545"/>
      <c r="J41" s="545"/>
    </row>
    <row r="42" spans="3:10" ht="12" customHeight="1">
      <c r="C42" s="545"/>
      <c r="F42" s="545"/>
      <c r="G42" s="545"/>
      <c r="H42" s="545"/>
      <c r="I42" s="545"/>
      <c r="J42" s="545"/>
    </row>
    <row r="43" spans="3:10" ht="12" customHeight="1">
      <c r="C43" s="545"/>
      <c r="F43" s="545"/>
      <c r="G43" s="545"/>
      <c r="H43" s="545"/>
      <c r="I43" s="545"/>
      <c r="J43" s="545"/>
    </row>
    <row r="44" spans="3:10" ht="12" customHeight="1">
      <c r="C44" s="545"/>
      <c r="F44" s="545"/>
      <c r="G44" s="545"/>
      <c r="H44" s="545"/>
      <c r="I44" s="545"/>
      <c r="J44" s="545"/>
    </row>
    <row r="45" spans="3:10" ht="12" customHeight="1">
      <c r="C45" s="545"/>
      <c r="F45" s="545"/>
      <c r="G45" s="545"/>
      <c r="H45" s="545"/>
      <c r="I45" s="545"/>
      <c r="J45" s="545"/>
    </row>
    <row r="46" spans="3:10" ht="12" customHeight="1">
      <c r="C46" s="545"/>
      <c r="F46" s="545"/>
      <c r="G46" s="545"/>
      <c r="H46" s="545"/>
      <c r="I46" s="545"/>
      <c r="J46" s="545"/>
    </row>
    <row r="47" spans="3:10" ht="12" customHeight="1">
      <c r="C47" s="545"/>
      <c r="F47" s="545"/>
      <c r="G47" s="545"/>
      <c r="H47" s="545"/>
      <c r="I47" s="545"/>
      <c r="J47" s="545"/>
    </row>
    <row r="48" spans="3:10" ht="12" customHeight="1">
      <c r="C48" s="545"/>
      <c r="F48" s="545"/>
      <c r="G48" s="545"/>
      <c r="H48" s="545"/>
      <c r="I48" s="545"/>
      <c r="J48" s="545"/>
    </row>
    <row r="49" s="545" customFormat="1" ht="12" customHeight="1"/>
    <row r="50" s="545" customFormat="1" ht="12" customHeight="1"/>
    <row r="51" s="545" customFormat="1" ht="12" customHeight="1"/>
    <row r="52" s="545" customFormat="1" ht="12" customHeight="1"/>
    <row r="53" s="545" customFormat="1" ht="12" customHeight="1"/>
    <row r="54" s="545" customFormat="1" ht="12" customHeight="1"/>
    <row r="55" s="545" customFormat="1" ht="12" customHeight="1"/>
    <row r="56" s="545" customFormat="1" ht="12" customHeight="1"/>
    <row r="57" s="545" customFormat="1" ht="12" customHeight="1"/>
    <row r="58" s="545" customFormat="1" ht="12" customHeight="1"/>
    <row r="59" s="545" customFormat="1" ht="12" customHeight="1"/>
    <row r="60" s="545" customFormat="1" ht="12" customHeight="1"/>
    <row r="61" s="545" customFormat="1" ht="12" customHeight="1"/>
    <row r="62" s="545" customFormat="1" ht="12" customHeight="1"/>
    <row r="63" s="545" customFormat="1" ht="12" customHeight="1"/>
    <row r="64" s="545" customFormat="1" ht="12" customHeight="1"/>
    <row r="65" s="545" customFormat="1" ht="12" customHeight="1"/>
    <row r="66" s="545" customFormat="1" ht="12" customHeight="1"/>
    <row r="67" s="545" customFormat="1" ht="12" customHeight="1"/>
    <row r="68" s="545" customFormat="1" ht="12" customHeight="1"/>
    <row r="69" s="545" customFormat="1" ht="12" customHeight="1"/>
    <row r="70" s="545" customFormat="1" ht="12" customHeight="1"/>
    <row r="71" s="545" customFormat="1" ht="12" customHeight="1"/>
    <row r="72" s="545" customFormat="1" ht="12" customHeight="1"/>
    <row r="73" s="545" customFormat="1" ht="12" customHeight="1"/>
    <row r="74" s="545" customFormat="1" ht="12" customHeight="1"/>
    <row r="75" s="545" customFormat="1" ht="12" customHeight="1"/>
    <row r="76" s="545" customFormat="1" ht="12" customHeight="1"/>
    <row r="77" s="545" customFormat="1" ht="12" customHeight="1"/>
    <row r="78" s="545" customFormat="1" ht="12" customHeight="1"/>
    <row r="79" s="545" customFormat="1" ht="12" customHeight="1"/>
    <row r="80" s="545" customFormat="1" ht="12" customHeight="1"/>
    <row r="81" s="545" customFormat="1" ht="12" customHeight="1"/>
    <row r="82" s="545" customFormat="1" ht="12" customHeight="1"/>
    <row r="83" s="545" customFormat="1" ht="12" customHeight="1"/>
    <row r="84" s="545" customFormat="1" ht="12" customHeight="1"/>
    <row r="85" s="545" customFormat="1" ht="12" customHeight="1"/>
    <row r="86" s="545" customFormat="1" ht="12" customHeight="1"/>
    <row r="87" s="545" customFormat="1" ht="12" customHeight="1"/>
    <row r="88" s="545" customFormat="1" ht="12" customHeight="1"/>
    <row r="89" s="545" customFormat="1" ht="12" customHeight="1"/>
    <row r="90" s="545" customFormat="1" ht="12" customHeight="1"/>
    <row r="91" s="545" customFormat="1" ht="12" customHeight="1"/>
    <row r="92" s="545" customFormat="1" ht="12" customHeight="1"/>
    <row r="93" s="545" customFormat="1" ht="12" customHeight="1"/>
    <row r="94" s="545" customFormat="1" ht="12" customHeight="1"/>
    <row r="95" s="545" customFormat="1" ht="12" customHeight="1"/>
    <row r="96" s="545" customFormat="1" ht="12" customHeight="1"/>
    <row r="97" spans="3:10" ht="12" customHeight="1">
      <c r="C97" s="545"/>
      <c r="F97" s="545"/>
      <c r="G97" s="545"/>
      <c r="H97" s="545"/>
      <c r="I97" s="545"/>
      <c r="J97" s="545"/>
    </row>
    <row r="98" spans="3:10" ht="12" customHeight="1">
      <c r="C98" s="545"/>
      <c r="F98" s="545"/>
      <c r="G98" s="545"/>
      <c r="H98" s="545"/>
      <c r="I98" s="545"/>
      <c r="J98" s="545"/>
    </row>
    <row r="99" spans="3:10" ht="12" customHeight="1">
      <c r="C99" s="545"/>
      <c r="F99" s="545"/>
      <c r="G99" s="545"/>
      <c r="H99" s="545"/>
      <c r="I99" s="545"/>
      <c r="J99" s="545"/>
    </row>
    <row r="100" spans="3:10" ht="12" customHeight="1">
      <c r="F100" s="545"/>
      <c r="G100" s="545"/>
      <c r="H100" s="545"/>
      <c r="I100" s="545"/>
      <c r="J100" s="545"/>
    </row>
    <row r="102" spans="3:10" ht="12" customHeight="1">
      <c r="C102" s="545"/>
    </row>
    <row r="103" spans="3:10" ht="12" customHeight="1">
      <c r="C103" s="545"/>
      <c r="F103" s="545"/>
      <c r="G103" s="545"/>
      <c r="H103" s="545"/>
      <c r="I103" s="545"/>
      <c r="J103" s="545"/>
    </row>
    <row r="104" spans="3:10" ht="12" customHeight="1">
      <c r="C104" s="545"/>
      <c r="F104" s="545"/>
      <c r="G104" s="545"/>
      <c r="H104" s="545"/>
      <c r="I104" s="545"/>
      <c r="J104" s="545"/>
    </row>
    <row r="105" spans="3:10" ht="12" customHeight="1">
      <c r="C105" s="545"/>
      <c r="F105" s="545"/>
      <c r="G105" s="545"/>
      <c r="H105" s="545"/>
      <c r="I105" s="545"/>
      <c r="J105" s="545"/>
    </row>
    <row r="106" spans="3:10" ht="12" customHeight="1">
      <c r="C106" s="545"/>
      <c r="F106" s="545"/>
      <c r="G106" s="545"/>
      <c r="H106" s="545"/>
      <c r="I106" s="545"/>
      <c r="J106" s="545"/>
    </row>
    <row r="107" spans="3:10" ht="12" customHeight="1">
      <c r="F107" s="545"/>
      <c r="G107" s="545"/>
      <c r="H107" s="545"/>
      <c r="I107" s="545"/>
      <c r="J107" s="545"/>
    </row>
    <row r="108" spans="3:10" ht="12" customHeight="1">
      <c r="C108" s="545"/>
    </row>
    <row r="109" spans="3:10" ht="12" customHeight="1">
      <c r="C109" s="545"/>
      <c r="F109" s="545"/>
      <c r="G109" s="545"/>
      <c r="H109" s="545"/>
      <c r="I109" s="545"/>
      <c r="J109" s="545"/>
    </row>
    <row r="110" spans="3:10" ht="12" customHeight="1">
      <c r="C110" s="545"/>
      <c r="F110" s="545"/>
      <c r="G110" s="545"/>
      <c r="H110" s="545"/>
      <c r="I110" s="545"/>
      <c r="J110" s="545"/>
    </row>
    <row r="111" spans="3:10" ht="12" customHeight="1">
      <c r="C111" s="545"/>
      <c r="F111" s="545"/>
      <c r="G111" s="545"/>
      <c r="H111" s="545"/>
      <c r="I111" s="545"/>
      <c r="J111" s="545"/>
    </row>
    <row r="112" spans="3:10" ht="12" customHeight="1">
      <c r="C112" s="545"/>
      <c r="F112" s="545"/>
      <c r="G112" s="545"/>
      <c r="H112" s="545"/>
      <c r="I112" s="545"/>
      <c r="J112" s="545"/>
    </row>
    <row r="113" spans="3:10" ht="12" customHeight="1">
      <c r="F113" s="545"/>
      <c r="G113" s="545"/>
      <c r="H113" s="545"/>
      <c r="I113" s="545"/>
      <c r="J113" s="545"/>
    </row>
    <row r="115" spans="3:10" ht="12" customHeight="1">
      <c r="C115" s="545"/>
    </row>
    <row r="116" spans="3:10" ht="12" customHeight="1">
      <c r="C116" s="545"/>
      <c r="F116" s="545"/>
      <c r="G116" s="545"/>
      <c r="H116" s="545"/>
      <c r="I116" s="545"/>
      <c r="J116" s="545"/>
    </row>
    <row r="117" spans="3:10" ht="12" customHeight="1">
      <c r="C117" s="545"/>
      <c r="F117" s="545"/>
      <c r="G117" s="545"/>
      <c r="H117" s="545"/>
      <c r="I117" s="545"/>
      <c r="J117" s="545"/>
    </row>
    <row r="118" spans="3:10" ht="12" customHeight="1">
      <c r="C118" s="545"/>
      <c r="F118" s="545"/>
      <c r="G118" s="545"/>
      <c r="H118" s="545"/>
      <c r="I118" s="545"/>
      <c r="J118" s="545"/>
    </row>
    <row r="119" spans="3:10" ht="12" customHeight="1">
      <c r="C119" s="545"/>
      <c r="F119" s="545"/>
      <c r="G119" s="545"/>
      <c r="H119" s="545"/>
      <c r="I119" s="545"/>
      <c r="J119" s="545"/>
    </row>
    <row r="120" spans="3:10" ht="12" customHeight="1">
      <c r="C120" s="545"/>
      <c r="F120" s="545"/>
      <c r="G120" s="545"/>
      <c r="H120" s="545"/>
      <c r="I120" s="545"/>
      <c r="J120" s="545"/>
    </row>
    <row r="121" spans="3:10" ht="12" customHeight="1">
      <c r="C121" s="545"/>
      <c r="F121" s="545"/>
      <c r="G121" s="545"/>
      <c r="H121" s="545"/>
      <c r="I121" s="545"/>
      <c r="J121" s="545"/>
    </row>
    <row r="122" spans="3:10" ht="12" customHeight="1">
      <c r="C122" s="545"/>
      <c r="F122" s="545"/>
      <c r="G122" s="545"/>
      <c r="H122" s="545"/>
      <c r="I122" s="545"/>
      <c r="J122" s="545"/>
    </row>
    <row r="123" spans="3:10" ht="12" customHeight="1">
      <c r="C123" s="545"/>
      <c r="F123" s="545"/>
      <c r="G123" s="545"/>
      <c r="H123" s="545"/>
      <c r="I123" s="545"/>
      <c r="J123" s="545"/>
    </row>
    <row r="124" spans="3:10" ht="12" customHeight="1">
      <c r="C124" s="545"/>
      <c r="F124" s="545"/>
      <c r="G124" s="545"/>
      <c r="H124" s="545"/>
      <c r="I124" s="545"/>
      <c r="J124" s="545"/>
    </row>
    <row r="125" spans="3:10" ht="12" customHeight="1">
      <c r="C125" s="545"/>
      <c r="F125" s="545"/>
      <c r="G125" s="545"/>
      <c r="H125" s="545"/>
      <c r="I125" s="545"/>
      <c r="J125" s="545"/>
    </row>
    <row r="126" spans="3:10" ht="12" customHeight="1">
      <c r="C126" s="545"/>
      <c r="F126" s="545"/>
      <c r="G126" s="545"/>
      <c r="H126" s="545"/>
      <c r="I126" s="545"/>
      <c r="J126" s="545"/>
    </row>
    <row r="127" spans="3:10" ht="12" customHeight="1">
      <c r="C127" s="545"/>
      <c r="F127" s="545"/>
      <c r="G127" s="545"/>
      <c r="H127" s="545"/>
      <c r="I127" s="545"/>
      <c r="J127" s="545"/>
    </row>
    <row r="128" spans="3:10" ht="12" customHeight="1">
      <c r="C128" s="545"/>
      <c r="F128" s="545"/>
      <c r="G128" s="545"/>
      <c r="H128" s="545"/>
      <c r="I128" s="545"/>
      <c r="J128" s="545"/>
    </row>
    <row r="129" s="545" customFormat="1" ht="12" customHeight="1"/>
    <row r="130" s="545" customFormat="1" ht="12" customHeight="1"/>
    <row r="131" s="545" customFormat="1" ht="12" customHeight="1"/>
    <row r="132" s="545" customFormat="1" ht="12" customHeight="1"/>
    <row r="133" s="545" customFormat="1" ht="12" customHeight="1"/>
    <row r="134" s="545" customFormat="1" ht="12" customHeight="1"/>
    <row r="135" s="545" customFormat="1" ht="12" customHeight="1"/>
    <row r="136" s="545" customFormat="1" ht="12" customHeight="1"/>
    <row r="137" s="545" customFormat="1" ht="12" customHeight="1"/>
    <row r="138" s="545" customFormat="1" ht="12" customHeight="1"/>
    <row r="139" s="545" customFormat="1" ht="12" customHeight="1"/>
    <row r="140" s="545" customFormat="1" ht="12" customHeight="1"/>
    <row r="141" s="545" customFormat="1" ht="12" customHeight="1"/>
    <row r="142" s="545" customFormat="1" ht="12" customHeight="1"/>
    <row r="143" s="545" customFormat="1" ht="12" customHeight="1"/>
    <row r="144" s="545" customFormat="1" ht="12" customHeight="1"/>
    <row r="145" spans="3:10" ht="12" customHeight="1">
      <c r="F145" s="545"/>
      <c r="G145" s="545"/>
      <c r="H145" s="545"/>
      <c r="I145" s="545"/>
      <c r="J145" s="545"/>
    </row>
    <row r="146" spans="3:10" ht="12" customHeight="1">
      <c r="C146" s="545"/>
    </row>
    <row r="147" spans="3:10" ht="12" customHeight="1">
      <c r="C147" s="545"/>
      <c r="F147" s="545"/>
      <c r="G147" s="545"/>
      <c r="H147" s="545"/>
      <c r="I147" s="545"/>
      <c r="J147" s="545"/>
    </row>
    <row r="148" spans="3:10" ht="12" customHeight="1">
      <c r="C148" s="545"/>
      <c r="F148" s="545"/>
      <c r="G148" s="545"/>
      <c r="H148" s="545"/>
      <c r="I148" s="545"/>
      <c r="J148" s="545"/>
    </row>
    <row r="149" spans="3:10" ht="12" customHeight="1">
      <c r="C149" s="545"/>
      <c r="F149" s="545"/>
      <c r="G149" s="545"/>
      <c r="H149" s="545"/>
      <c r="I149" s="545"/>
      <c r="J149" s="545"/>
    </row>
    <row r="150" spans="3:10" ht="12" customHeight="1">
      <c r="C150" s="545"/>
      <c r="F150" s="545"/>
      <c r="G150" s="545"/>
      <c r="H150" s="545"/>
      <c r="I150" s="545"/>
      <c r="J150" s="545"/>
    </row>
    <row r="151" spans="3:10" ht="12" customHeight="1">
      <c r="C151" s="545"/>
      <c r="F151" s="545"/>
      <c r="G151" s="545"/>
      <c r="H151" s="545"/>
      <c r="I151" s="545"/>
      <c r="J151" s="545"/>
    </row>
    <row r="152" spans="3:10" ht="12" customHeight="1">
      <c r="C152" s="545"/>
      <c r="F152" s="545"/>
      <c r="G152" s="545"/>
      <c r="H152" s="545"/>
      <c r="I152" s="545"/>
      <c r="J152" s="545"/>
    </row>
    <row r="153" spans="3:10" ht="12" customHeight="1">
      <c r="C153" s="545"/>
      <c r="F153" s="545"/>
      <c r="G153" s="545"/>
      <c r="H153" s="545"/>
      <c r="I153" s="545"/>
      <c r="J153" s="545"/>
    </row>
    <row r="154" spans="3:10" ht="12" customHeight="1">
      <c r="C154" s="545"/>
      <c r="F154" s="545"/>
      <c r="G154" s="545"/>
      <c r="H154" s="545"/>
      <c r="I154" s="545"/>
      <c r="J154" s="545"/>
    </row>
    <row r="155" spans="3:10" ht="12" customHeight="1">
      <c r="F155" s="545"/>
      <c r="G155" s="545"/>
      <c r="H155" s="545"/>
      <c r="I155" s="545"/>
      <c r="J155" s="545"/>
    </row>
    <row r="157" spans="3:10" ht="12" customHeight="1">
      <c r="C157" s="545"/>
    </row>
    <row r="158" spans="3:10" ht="12" customHeight="1">
      <c r="C158" s="545"/>
      <c r="F158" s="545"/>
      <c r="G158" s="545"/>
      <c r="H158" s="545"/>
      <c r="I158" s="545"/>
      <c r="J158" s="545"/>
    </row>
    <row r="159" spans="3:10" ht="12" customHeight="1">
      <c r="C159" s="545"/>
      <c r="F159" s="545"/>
      <c r="G159" s="545"/>
      <c r="H159" s="545"/>
      <c r="I159" s="545"/>
      <c r="J159" s="545"/>
    </row>
    <row r="160" spans="3:10" ht="12" customHeight="1">
      <c r="F160" s="545"/>
      <c r="G160" s="545"/>
      <c r="H160" s="545"/>
      <c r="I160" s="545"/>
      <c r="J160" s="545"/>
    </row>
    <row r="161" spans="3:10" ht="12" customHeight="1">
      <c r="C161" s="545"/>
    </row>
    <row r="162" spans="3:10" ht="12" customHeight="1">
      <c r="F162" s="545"/>
      <c r="G162" s="545"/>
      <c r="H162" s="545"/>
      <c r="I162" s="545"/>
      <c r="J162" s="545"/>
    </row>
  </sheetData>
  <mergeCells count="2">
    <mergeCell ref="C2:E2"/>
    <mergeCell ref="G2:I2"/>
  </mergeCells>
  <pageMargins left="0.75" right="0.75" top="1" bottom="1" header="0.5" footer="0.5"/>
  <pageSetup paperSize="9" scale="95" orientation="portrait" horizontalDpi="300" verticalDpi="300" r:id="rId1"/>
  <headerFooter>
    <oddFooter>&amp;C_x000D_&amp;1#&amp;"Calibri"&amp;10&amp;K000000 Restricted - Internal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1B3F6-ED02-4894-A6B0-AFE70B00B8A3}">
  <sheetPr>
    <pageSetUpPr fitToPage="1"/>
  </sheetPr>
  <dimension ref="A2:L56"/>
  <sheetViews>
    <sheetView showGridLines="0" zoomScaleNormal="100" workbookViewId="0">
      <selection activeCell="B2" sqref="B2"/>
    </sheetView>
  </sheetViews>
  <sheetFormatPr defaultColWidth="9" defaultRowHeight="12" customHeight="1"/>
  <cols>
    <col min="1" max="1" width="7.54296875" style="545" customWidth="1"/>
    <col min="2" max="2" width="41.453125" style="545" bestFit="1" customWidth="1"/>
    <col min="3" max="6" width="7.7265625" style="873" customWidth="1"/>
    <col min="7" max="7" width="1.54296875" style="873" customWidth="1"/>
    <col min="8" max="11" width="7.7265625" style="873" customWidth="1"/>
    <col min="12" max="12" width="3.81640625" style="545" customWidth="1"/>
    <col min="13" max="203" width="8" style="545" customWidth="1"/>
    <col min="204" max="294" width="9" style="545" customWidth="1"/>
    <col min="295" max="16384" width="9" style="545"/>
  </cols>
  <sheetData>
    <row r="2" spans="1:12" ht="21.75" customHeight="1">
      <c r="B2" s="985" t="s">
        <v>680</v>
      </c>
      <c r="C2" s="986"/>
      <c r="D2" s="987"/>
      <c r="H2" s="986"/>
      <c r="I2" s="987"/>
    </row>
    <row r="3" spans="1:12" ht="12" customHeight="1">
      <c r="B3" s="988"/>
      <c r="C3" s="891" t="s">
        <v>17</v>
      </c>
      <c r="D3" s="869" t="s">
        <v>18</v>
      </c>
      <c r="E3" s="869" t="s">
        <v>19</v>
      </c>
      <c r="F3" s="869" t="s">
        <v>20</v>
      </c>
      <c r="H3" s="891" t="s">
        <v>21</v>
      </c>
      <c r="I3" s="869" t="s">
        <v>681</v>
      </c>
      <c r="J3" s="869" t="s">
        <v>682</v>
      </c>
      <c r="K3" s="869" t="s">
        <v>683</v>
      </c>
      <c r="L3" s="989"/>
    </row>
    <row r="4" spans="1:12" ht="13">
      <c r="B4" s="990" t="s">
        <v>605</v>
      </c>
      <c r="C4" s="865" t="s">
        <v>6</v>
      </c>
      <c r="D4" s="991" t="s">
        <v>6</v>
      </c>
      <c r="E4" s="991" t="s">
        <v>6</v>
      </c>
      <c r="F4" s="991" t="s">
        <v>6</v>
      </c>
      <c r="H4" s="865" t="s">
        <v>6</v>
      </c>
      <c r="I4" s="991" t="s">
        <v>6</v>
      </c>
      <c r="J4" s="991" t="s">
        <v>6</v>
      </c>
      <c r="K4" s="991" t="s">
        <v>6</v>
      </c>
      <c r="L4" s="992"/>
    </row>
    <row r="5" spans="1:12" ht="12" customHeight="1">
      <c r="B5" s="993" t="s">
        <v>22</v>
      </c>
      <c r="C5" s="994">
        <v>3500</v>
      </c>
      <c r="D5" s="832">
        <v>3308</v>
      </c>
      <c r="E5" s="832">
        <v>3056</v>
      </c>
      <c r="F5" s="832">
        <v>3072</v>
      </c>
      <c r="H5" s="994">
        <v>3139</v>
      </c>
      <c r="I5" s="832">
        <v>3247</v>
      </c>
      <c r="J5" s="832">
        <v>3270</v>
      </c>
      <c r="K5" s="832">
        <v>3053</v>
      </c>
      <c r="L5" s="995"/>
    </row>
    <row r="6" spans="1:12" ht="12" customHeight="1">
      <c r="B6" s="996" t="s">
        <v>676</v>
      </c>
      <c r="C6" s="841">
        <v>3464</v>
      </c>
      <c r="D6" s="843">
        <v>3239</v>
      </c>
      <c r="E6" s="843">
        <v>3268</v>
      </c>
      <c r="F6" s="840">
        <v>3881</v>
      </c>
      <c r="H6" s="841">
        <v>2459</v>
      </c>
      <c r="I6" s="843">
        <v>3011</v>
      </c>
      <c r="J6" s="843">
        <v>3015</v>
      </c>
      <c r="K6" s="840">
        <v>4184</v>
      </c>
      <c r="L6" s="995"/>
    </row>
    <row r="7" spans="1:12" ht="12" customHeight="1">
      <c r="B7" s="823" t="s">
        <v>412</v>
      </c>
      <c r="C7" s="997">
        <v>6964</v>
      </c>
      <c r="D7" s="911">
        <v>6547</v>
      </c>
      <c r="E7" s="911">
        <v>6324</v>
      </c>
      <c r="F7" s="911">
        <v>6953</v>
      </c>
      <c r="H7" s="997">
        <v>5598</v>
      </c>
      <c r="I7" s="911">
        <v>6258</v>
      </c>
      <c r="J7" s="911">
        <v>6285</v>
      </c>
      <c r="K7" s="911">
        <v>7237</v>
      </c>
      <c r="L7" s="998"/>
    </row>
    <row r="8" spans="1:12" ht="12" customHeight="1">
      <c r="A8" s="712"/>
      <c r="B8" s="820" t="s">
        <v>559</v>
      </c>
      <c r="C8" s="876">
        <v>-4244</v>
      </c>
      <c r="D8" s="840">
        <v>-3954</v>
      </c>
      <c r="E8" s="840">
        <v>-3999</v>
      </c>
      <c r="F8" s="840">
        <v>-3998</v>
      </c>
      <c r="H8" s="876">
        <v>-4735</v>
      </c>
      <c r="I8" s="840">
        <v>-3949</v>
      </c>
      <c r="J8" s="840">
        <v>-3919</v>
      </c>
      <c r="K8" s="840">
        <v>-4111</v>
      </c>
      <c r="L8" s="995"/>
    </row>
    <row r="9" spans="1:12" ht="12" customHeight="1">
      <c r="A9" s="712"/>
      <c r="B9" s="820" t="s">
        <v>415</v>
      </c>
      <c r="C9" s="876">
        <v>-227</v>
      </c>
      <c r="D9" s="840">
        <v>27</v>
      </c>
      <c r="E9" s="840">
        <v>0</v>
      </c>
      <c r="F9" s="840">
        <v>-120</v>
      </c>
      <c r="H9" s="876">
        <v>-180</v>
      </c>
      <c r="I9" s="840">
        <v>0</v>
      </c>
      <c r="J9" s="840">
        <v>0</v>
      </c>
      <c r="K9" s="840">
        <v>0</v>
      </c>
      <c r="L9" s="995"/>
    </row>
    <row r="10" spans="1:12" ht="12" customHeight="1" collapsed="1">
      <c r="A10" s="712"/>
      <c r="B10" s="833" t="s">
        <v>416</v>
      </c>
      <c r="C10" s="841">
        <v>-121</v>
      </c>
      <c r="D10" s="843">
        <v>-35</v>
      </c>
      <c r="E10" s="843">
        <v>-7</v>
      </c>
      <c r="F10" s="840">
        <v>-57</v>
      </c>
      <c r="H10" s="841">
        <v>-5</v>
      </c>
      <c r="I10" s="843">
        <v>0</v>
      </c>
      <c r="J10" s="843">
        <v>-33</v>
      </c>
      <c r="K10" s="840">
        <v>1</v>
      </c>
      <c r="L10" s="995"/>
    </row>
    <row r="11" spans="1:12" ht="12" customHeight="1">
      <c r="A11" s="712"/>
      <c r="B11" s="823" t="s">
        <v>561</v>
      </c>
      <c r="C11" s="997">
        <v>-4592</v>
      </c>
      <c r="D11" s="911">
        <v>-3962</v>
      </c>
      <c r="E11" s="911">
        <v>-4006</v>
      </c>
      <c r="F11" s="911">
        <v>-4175</v>
      </c>
      <c r="H11" s="997">
        <v>-4920</v>
      </c>
      <c r="I11" s="911">
        <v>-3949</v>
      </c>
      <c r="J11" s="911">
        <v>-3952</v>
      </c>
      <c r="K11" s="911">
        <v>-4110</v>
      </c>
      <c r="L11" s="998"/>
    </row>
    <row r="12" spans="1:12" ht="12" customHeight="1">
      <c r="A12" s="712"/>
      <c r="B12" s="833" t="s">
        <v>562</v>
      </c>
      <c r="C12" s="841">
        <v>0</v>
      </c>
      <c r="D12" s="843">
        <v>21</v>
      </c>
      <c r="E12" s="843">
        <v>4</v>
      </c>
      <c r="F12" s="840">
        <v>12</v>
      </c>
      <c r="H12" s="841">
        <v>-16</v>
      </c>
      <c r="I12" s="843">
        <v>9</v>
      </c>
      <c r="J12" s="843">
        <v>3</v>
      </c>
      <c r="K12" s="840">
        <v>-5</v>
      </c>
      <c r="L12" s="995"/>
    </row>
    <row r="13" spans="1:12" ht="12" customHeight="1">
      <c r="A13" s="712"/>
      <c r="B13" s="926" t="s">
        <v>419</v>
      </c>
      <c r="C13" s="997">
        <v>2372</v>
      </c>
      <c r="D13" s="911">
        <v>2606</v>
      </c>
      <c r="E13" s="911">
        <v>2322</v>
      </c>
      <c r="F13" s="911">
        <v>2790</v>
      </c>
      <c r="H13" s="997">
        <v>662</v>
      </c>
      <c r="I13" s="911">
        <v>2318</v>
      </c>
      <c r="J13" s="911">
        <v>2336</v>
      </c>
      <c r="K13" s="911">
        <v>3122</v>
      </c>
      <c r="L13" s="995"/>
    </row>
    <row r="14" spans="1:12" ht="12" customHeight="1">
      <c r="A14" s="712"/>
      <c r="B14" s="820" t="s">
        <v>420</v>
      </c>
      <c r="C14" s="841">
        <v>-711</v>
      </c>
      <c r="D14" s="843">
        <v>-374</v>
      </c>
      <c r="E14" s="843">
        <v>-384</v>
      </c>
      <c r="F14" s="840">
        <v>-513</v>
      </c>
      <c r="H14" s="841">
        <v>-552</v>
      </c>
      <c r="I14" s="843">
        <v>-433</v>
      </c>
      <c r="J14" s="843">
        <v>-372</v>
      </c>
      <c r="K14" s="840">
        <v>-524</v>
      </c>
      <c r="L14" s="995"/>
    </row>
    <row r="15" spans="1:12" s="579" customFormat="1" ht="12" customHeight="1">
      <c r="A15" s="999"/>
      <c r="B15" s="823" t="s">
        <v>563</v>
      </c>
      <c r="C15" s="997">
        <v>1661</v>
      </c>
      <c r="D15" s="911">
        <v>2232</v>
      </c>
      <c r="E15" s="911">
        <v>1938</v>
      </c>
      <c r="F15" s="911">
        <v>2277</v>
      </c>
      <c r="G15" s="873"/>
      <c r="H15" s="997">
        <v>110</v>
      </c>
      <c r="I15" s="911">
        <v>1885</v>
      </c>
      <c r="J15" s="911">
        <v>1964</v>
      </c>
      <c r="K15" s="911">
        <v>2598</v>
      </c>
      <c r="L15" s="998"/>
    </row>
    <row r="16" spans="1:12" s="579" customFormat="1" ht="12" customHeight="1">
      <c r="A16" s="999"/>
      <c r="B16" s="833" t="s">
        <v>684</v>
      </c>
      <c r="C16" s="841">
        <v>-448</v>
      </c>
      <c r="D16" s="843">
        <v>-412</v>
      </c>
      <c r="E16" s="843">
        <v>-427</v>
      </c>
      <c r="F16" s="840">
        <v>-465</v>
      </c>
      <c r="G16" s="873"/>
      <c r="H16" s="841">
        <v>23</v>
      </c>
      <c r="I16" s="843">
        <v>-343</v>
      </c>
      <c r="J16" s="843">
        <v>-353</v>
      </c>
      <c r="K16" s="840">
        <v>-561</v>
      </c>
      <c r="L16" s="995"/>
    </row>
    <row r="17" spans="1:12" s="579" customFormat="1" ht="12" customHeight="1">
      <c r="A17" s="999"/>
      <c r="B17" s="823" t="s">
        <v>423</v>
      </c>
      <c r="C17" s="997">
        <v>1213</v>
      </c>
      <c r="D17" s="911">
        <v>1820</v>
      </c>
      <c r="E17" s="911">
        <v>1511</v>
      </c>
      <c r="F17" s="911">
        <v>1812</v>
      </c>
      <c r="G17" s="873"/>
      <c r="H17" s="997">
        <v>133</v>
      </c>
      <c r="I17" s="911">
        <v>1542</v>
      </c>
      <c r="J17" s="911">
        <v>1611</v>
      </c>
      <c r="K17" s="911">
        <v>2037</v>
      </c>
      <c r="L17" s="998"/>
    </row>
    <row r="18" spans="1:12" ht="12" customHeight="1">
      <c r="A18" s="712"/>
      <c r="B18" s="820" t="s">
        <v>428</v>
      </c>
      <c r="C18" s="876">
        <v>-20</v>
      </c>
      <c r="D18" s="840">
        <v>-3</v>
      </c>
      <c r="E18" s="840">
        <v>-23</v>
      </c>
      <c r="F18" s="840">
        <v>-3</v>
      </c>
      <c r="H18" s="876">
        <v>-25</v>
      </c>
      <c r="I18" s="840">
        <v>-9</v>
      </c>
      <c r="J18" s="840">
        <v>-22</v>
      </c>
      <c r="K18" s="840">
        <v>-8</v>
      </c>
      <c r="L18" s="995"/>
    </row>
    <row r="19" spans="1:12" ht="12" customHeight="1">
      <c r="A19" s="712"/>
      <c r="B19" s="833" t="s">
        <v>566</v>
      </c>
      <c r="C19" s="841">
        <v>-228</v>
      </c>
      <c r="D19" s="843">
        <v>-253</v>
      </c>
      <c r="E19" s="843">
        <v>-251</v>
      </c>
      <c r="F19" s="840">
        <v>-259</v>
      </c>
      <c r="H19" s="841">
        <v>-219</v>
      </c>
      <c r="I19" s="843">
        <v>-259</v>
      </c>
      <c r="J19" s="843">
        <v>-261</v>
      </c>
      <c r="K19" s="840">
        <v>-246</v>
      </c>
      <c r="L19" s="995"/>
    </row>
    <row r="20" spans="1:12" ht="12" customHeight="1">
      <c r="A20" s="712"/>
      <c r="B20" s="823" t="s">
        <v>567</v>
      </c>
      <c r="C20" s="997">
        <v>965</v>
      </c>
      <c r="D20" s="911">
        <v>1564</v>
      </c>
      <c r="E20" s="911">
        <v>1237</v>
      </c>
      <c r="F20" s="911">
        <v>1550</v>
      </c>
      <c r="H20" s="997">
        <v>-111</v>
      </c>
      <c r="I20" s="911">
        <v>1274</v>
      </c>
      <c r="J20" s="911">
        <v>1328</v>
      </c>
      <c r="K20" s="911">
        <v>1783</v>
      </c>
      <c r="L20" s="998"/>
    </row>
    <row r="21" spans="1:12" ht="12" customHeight="1">
      <c r="A21" s="712"/>
      <c r="B21" s="820"/>
      <c r="C21" s="877"/>
      <c r="D21" s="1000"/>
      <c r="H21" s="877"/>
      <c r="I21" s="1000"/>
      <c r="L21" s="995"/>
    </row>
    <row r="22" spans="1:12" ht="12" customHeight="1">
      <c r="A22" s="712"/>
      <c r="B22" s="849" t="s">
        <v>568</v>
      </c>
      <c r="C22" s="833"/>
      <c r="D22" s="1001"/>
      <c r="H22" s="833"/>
      <c r="I22" s="1001"/>
      <c r="L22" s="1002"/>
    </row>
    <row r="23" spans="1:12" ht="12" customHeight="1">
      <c r="A23" s="712"/>
      <c r="B23" s="1003" t="s">
        <v>569</v>
      </c>
      <c r="C23" s="1004">
        <v>7.4999999999999997E-2</v>
      </c>
      <c r="D23" s="1005">
        <v>0.12300000000000001</v>
      </c>
      <c r="E23" s="1005">
        <v>9.9000000000000005E-2</v>
      </c>
      <c r="F23" s="1005">
        <v>0.12300000000000001</v>
      </c>
      <c r="G23" s="1006"/>
      <c r="H23" s="881">
        <v>-9.0000000000000011E-3</v>
      </c>
      <c r="I23" s="1005">
        <v>0.11</v>
      </c>
      <c r="J23" s="1005">
        <v>0.114</v>
      </c>
      <c r="K23" s="1005">
        <v>0.15</v>
      </c>
      <c r="L23" s="1007"/>
    </row>
    <row r="24" spans="1:12" ht="12" customHeight="1">
      <c r="A24" s="712"/>
      <c r="B24" s="1008" t="s">
        <v>570</v>
      </c>
      <c r="C24" s="857">
        <v>51.5</v>
      </c>
      <c r="D24" s="1009">
        <v>51</v>
      </c>
      <c r="E24" s="1009">
        <v>49.8</v>
      </c>
      <c r="F24" s="1009">
        <v>50.5</v>
      </c>
      <c r="H24" s="857">
        <v>48.9</v>
      </c>
      <c r="I24" s="1009">
        <v>46.5</v>
      </c>
      <c r="J24" s="1009">
        <v>46.7</v>
      </c>
      <c r="K24" s="1009">
        <v>47.6</v>
      </c>
      <c r="L24" s="1010"/>
    </row>
    <row r="25" spans="1:12" ht="12" customHeight="1">
      <c r="A25" s="712"/>
      <c r="B25" s="1008" t="s">
        <v>571</v>
      </c>
      <c r="C25" s="943">
        <v>0.66</v>
      </c>
      <c r="D25" s="1011">
        <v>0.61</v>
      </c>
      <c r="E25" s="1011">
        <v>0.63</v>
      </c>
      <c r="F25" s="1011">
        <v>0.6</v>
      </c>
      <c r="G25" s="1012"/>
      <c r="H25" s="943">
        <v>0.88</v>
      </c>
      <c r="I25" s="1011">
        <v>0.63</v>
      </c>
      <c r="J25" s="1011">
        <v>0.63</v>
      </c>
      <c r="K25" s="1011">
        <v>0.57000000000000006</v>
      </c>
      <c r="L25" s="1013"/>
    </row>
    <row r="26" spans="1:12" ht="12" customHeight="1">
      <c r="A26" s="712"/>
      <c r="B26" s="1008" t="s">
        <v>572</v>
      </c>
      <c r="C26" s="1014">
        <f>67-1</f>
        <v>66</v>
      </c>
      <c r="D26" s="1015">
        <v>37</v>
      </c>
      <c r="E26" s="1015">
        <v>38</v>
      </c>
      <c r="F26" s="1015">
        <v>51</v>
      </c>
      <c r="H26" s="1014">
        <v>54</v>
      </c>
      <c r="I26" s="1015">
        <v>42</v>
      </c>
      <c r="J26" s="1015">
        <v>37</v>
      </c>
      <c r="K26" s="1015">
        <v>52</v>
      </c>
      <c r="L26" s="1016"/>
    </row>
    <row r="27" spans="1:12" ht="12" customHeight="1">
      <c r="A27" s="712"/>
      <c r="B27" s="1008" t="s">
        <v>685</v>
      </c>
      <c r="C27" s="1017">
        <v>6.7</v>
      </c>
      <c r="D27" s="1018">
        <v>10.7</v>
      </c>
      <c r="E27" s="1018">
        <v>8.3000000000000007</v>
      </c>
      <c r="F27" s="1018">
        <v>10.3</v>
      </c>
      <c r="H27" s="945" t="s">
        <v>573</v>
      </c>
      <c r="I27" s="1018">
        <v>8.3000000000000007</v>
      </c>
      <c r="J27" s="1018">
        <v>8.6</v>
      </c>
      <c r="K27" s="1018">
        <v>11.3</v>
      </c>
      <c r="L27" s="1019"/>
    </row>
    <row r="28" spans="1:12" ht="12" customHeight="1">
      <c r="A28" s="712"/>
      <c r="B28" s="1008" t="s">
        <v>581</v>
      </c>
      <c r="C28" s="876">
        <v>14432</v>
      </c>
      <c r="D28" s="840">
        <v>14648</v>
      </c>
      <c r="E28" s="840">
        <v>14915</v>
      </c>
      <c r="F28" s="840">
        <v>14983</v>
      </c>
      <c r="H28" s="876">
        <v>15092</v>
      </c>
      <c r="I28" s="840">
        <v>15405</v>
      </c>
      <c r="J28" s="840">
        <v>15523</v>
      </c>
      <c r="K28" s="840">
        <v>15770</v>
      </c>
      <c r="L28" s="1019"/>
    </row>
    <row r="29" spans="1:12" ht="12" customHeight="1">
      <c r="A29" s="712"/>
      <c r="B29" s="820" t="s">
        <v>582</v>
      </c>
      <c r="C29" s="876">
        <v>14420</v>
      </c>
      <c r="D29" s="840">
        <v>14571</v>
      </c>
      <c r="E29" s="840">
        <v>14826</v>
      </c>
      <c r="F29" s="840">
        <v>15091</v>
      </c>
      <c r="H29" s="876">
        <v>15155</v>
      </c>
      <c r="I29" s="840">
        <v>15239</v>
      </c>
      <c r="J29" s="840">
        <v>15556</v>
      </c>
      <c r="K29" s="840">
        <v>15701</v>
      </c>
      <c r="L29" s="995"/>
    </row>
    <row r="30" spans="1:12" ht="12" customHeight="1">
      <c r="A30" s="712"/>
      <c r="B30" s="820" t="s">
        <v>583</v>
      </c>
      <c r="C30" s="1020">
        <v>51.5</v>
      </c>
      <c r="D30" s="1021">
        <v>51.1</v>
      </c>
      <c r="E30" s="1021">
        <v>50.4</v>
      </c>
      <c r="F30" s="1021">
        <v>50.6</v>
      </c>
      <c r="H30" s="1020">
        <v>50.2</v>
      </c>
      <c r="I30" s="1021">
        <v>48.2</v>
      </c>
      <c r="J30" s="1021">
        <v>45.3</v>
      </c>
      <c r="K30" s="1021">
        <v>47.3</v>
      </c>
      <c r="L30" s="995"/>
    </row>
    <row r="31" spans="1:12" ht="12" customHeight="1">
      <c r="A31" s="712"/>
      <c r="B31" s="820"/>
      <c r="C31" s="877"/>
      <c r="D31" s="1000"/>
      <c r="H31" s="877"/>
      <c r="I31" s="1000"/>
      <c r="L31" s="995"/>
    </row>
    <row r="32" spans="1:12" s="579" customFormat="1" ht="13">
      <c r="A32" s="999"/>
      <c r="B32" s="849" t="s">
        <v>584</v>
      </c>
      <c r="C32" s="865" t="s">
        <v>246</v>
      </c>
      <c r="D32" s="991" t="s">
        <v>246</v>
      </c>
      <c r="E32" s="991" t="s">
        <v>246</v>
      </c>
      <c r="F32" s="1022" t="s">
        <v>246</v>
      </c>
      <c r="G32" s="873"/>
      <c r="H32" s="865" t="s">
        <v>246</v>
      </c>
      <c r="I32" s="991" t="s">
        <v>246</v>
      </c>
      <c r="J32" s="991" t="s">
        <v>246</v>
      </c>
      <c r="K32" s="1022" t="s">
        <v>246</v>
      </c>
      <c r="L32" s="1023"/>
    </row>
    <row r="33" spans="1:12" s="579" customFormat="1" ht="12.5">
      <c r="A33" s="999"/>
      <c r="B33" s="820" t="s">
        <v>654</v>
      </c>
      <c r="C33" s="1024">
        <v>337.9</v>
      </c>
      <c r="D33" s="1025">
        <v>326.5</v>
      </c>
      <c r="E33" s="1025">
        <v>329.8</v>
      </c>
      <c r="F33" s="1025">
        <v>332.1</v>
      </c>
      <c r="G33" s="873"/>
      <c r="H33" s="1024">
        <v>333.3</v>
      </c>
      <c r="I33" s="1025">
        <v>339.6</v>
      </c>
      <c r="J33" s="1025">
        <v>337.4</v>
      </c>
      <c r="K33" s="1025">
        <v>343.6</v>
      </c>
      <c r="L33" s="1023"/>
    </row>
    <row r="34" spans="1:12" s="579" customFormat="1" ht="12.5">
      <c r="A34" s="999"/>
      <c r="B34" s="820" t="s">
        <v>655</v>
      </c>
      <c r="C34" s="945">
        <v>8.3000000000000007</v>
      </c>
      <c r="D34" s="1000">
        <v>8.1</v>
      </c>
      <c r="E34" s="1009">
        <v>8</v>
      </c>
      <c r="F34" s="1000">
        <v>8.5</v>
      </c>
      <c r="G34" s="873"/>
      <c r="H34" s="945">
        <v>9.5</v>
      </c>
      <c r="I34" s="1000">
        <v>11.5</v>
      </c>
      <c r="J34" s="1000">
        <v>10.9</v>
      </c>
      <c r="K34" s="1009">
        <v>11</v>
      </c>
      <c r="L34" s="1023"/>
    </row>
    <row r="35" spans="1:12" s="579" customFormat="1" ht="12.5">
      <c r="A35" s="999"/>
      <c r="B35" s="820" t="s">
        <v>88</v>
      </c>
      <c r="C35" s="1026">
        <v>68.2</v>
      </c>
      <c r="D35" s="1027">
        <v>64.599999999999994</v>
      </c>
      <c r="E35" s="1027">
        <v>61.7</v>
      </c>
      <c r="F35" s="1000">
        <v>57.4</v>
      </c>
      <c r="G35" s="873"/>
      <c r="H35" s="1026">
        <v>56.7</v>
      </c>
      <c r="I35" s="1027">
        <v>54.3</v>
      </c>
      <c r="J35" s="1027">
        <v>53.1</v>
      </c>
      <c r="K35" s="1000">
        <v>48.9</v>
      </c>
      <c r="L35" s="1023"/>
    </row>
    <row r="36" spans="1:12" s="579" customFormat="1" ht="15" customHeight="1">
      <c r="A36" s="999"/>
      <c r="B36" s="1028" t="s">
        <v>118</v>
      </c>
      <c r="C36" s="1029">
        <v>414.5</v>
      </c>
      <c r="D36" s="1030">
        <v>399.2</v>
      </c>
      <c r="E36" s="1030">
        <v>399.5</v>
      </c>
      <c r="F36" s="1030">
        <v>397.9</v>
      </c>
      <c r="G36" s="873"/>
      <c r="H36" s="1029">
        <v>399.5</v>
      </c>
      <c r="I36" s="1030">
        <v>405.4</v>
      </c>
      <c r="J36" s="1030">
        <v>401.4</v>
      </c>
      <c r="K36" s="1030">
        <v>403.5</v>
      </c>
      <c r="L36" s="1023"/>
    </row>
    <row r="37" spans="1:12" s="579" customFormat="1" ht="21">
      <c r="A37" s="999"/>
      <c r="B37" s="1008" t="s">
        <v>585</v>
      </c>
      <c r="C37" s="1031">
        <v>1.2E-2</v>
      </c>
      <c r="D37" s="1032">
        <v>1.3000000000000001E-2</v>
      </c>
      <c r="E37" s="1032">
        <v>1.3999999999999999E-2</v>
      </c>
      <c r="F37" s="1032">
        <v>1.3999999999999999E-2</v>
      </c>
      <c r="G37" s="873"/>
      <c r="H37" s="1031">
        <v>1.3999999999999999E-2</v>
      </c>
      <c r="I37" s="1032">
        <v>1.3999999999999999E-2</v>
      </c>
      <c r="J37" s="1032">
        <v>1.3999999999999999E-2</v>
      </c>
      <c r="K37" s="1032">
        <v>1.3999999999999999E-2</v>
      </c>
      <c r="L37" s="1023"/>
    </row>
    <row r="38" spans="1:12" ht="12" customHeight="1">
      <c r="A38" s="712"/>
      <c r="B38" s="1008" t="s">
        <v>293</v>
      </c>
      <c r="C38" s="1033">
        <v>1518.2</v>
      </c>
      <c r="D38" s="614">
        <v>1531.1</v>
      </c>
      <c r="E38" s="614">
        <v>1576.6</v>
      </c>
      <c r="F38" s="614">
        <v>1577.1</v>
      </c>
      <c r="H38" s="1033">
        <v>1477.5</v>
      </c>
      <c r="I38" s="614">
        <v>1591.7</v>
      </c>
      <c r="J38" s="614">
        <v>1549.7</v>
      </c>
      <c r="K38" s="614">
        <v>1539.1</v>
      </c>
      <c r="L38" s="1034"/>
    </row>
    <row r="39" spans="1:12" ht="12" customHeight="1">
      <c r="A39" s="712"/>
      <c r="B39" s="1008" t="s">
        <v>276</v>
      </c>
      <c r="C39" s="1033">
        <v>560.70000000000005</v>
      </c>
      <c r="D39" s="614">
        <v>542.79999999999995</v>
      </c>
      <c r="E39" s="614">
        <v>557.5</v>
      </c>
      <c r="F39" s="614">
        <v>552.29999999999995</v>
      </c>
      <c r="H39" s="1033">
        <v>538.79999999999995</v>
      </c>
      <c r="I39" s="614">
        <v>561.29999999999995</v>
      </c>
      <c r="J39" s="614">
        <v>554.70000000000005</v>
      </c>
      <c r="K39" s="614">
        <v>555.70000000000005</v>
      </c>
      <c r="L39" s="1034"/>
    </row>
    <row r="40" spans="1:12" ht="12" customHeight="1">
      <c r="A40" s="712"/>
      <c r="B40" s="1008" t="s">
        <v>552</v>
      </c>
      <c r="C40" s="945" t="s">
        <v>586</v>
      </c>
      <c r="D40" s="1000" t="s">
        <v>686</v>
      </c>
      <c r="E40" s="1000" t="s">
        <v>687</v>
      </c>
      <c r="F40" s="1000" t="s">
        <v>688</v>
      </c>
      <c r="H40" s="945" t="s">
        <v>689</v>
      </c>
      <c r="I40" s="1000" t="s">
        <v>690</v>
      </c>
      <c r="J40" s="1000" t="s">
        <v>691</v>
      </c>
      <c r="K40" s="1000" t="s">
        <v>692</v>
      </c>
      <c r="L40" s="1034"/>
    </row>
    <row r="41" spans="1:12" ht="12" customHeight="1">
      <c r="A41" s="712"/>
      <c r="B41" s="1008" t="s">
        <v>587</v>
      </c>
      <c r="C41" s="1035">
        <v>0.13600000000000001</v>
      </c>
      <c r="D41" s="1036">
        <v>0.13800000000000001</v>
      </c>
      <c r="E41" s="1036">
        <v>0.13600000000000001</v>
      </c>
      <c r="F41" s="1036">
        <v>0.13500000000000001</v>
      </c>
      <c r="G41" s="1006"/>
      <c r="H41" s="1035">
        <v>0.13800000000000001</v>
      </c>
      <c r="I41" s="1036">
        <v>0.14000000000000001</v>
      </c>
      <c r="J41" s="1036">
        <v>0.13800000000000001</v>
      </c>
      <c r="K41" s="1036">
        <v>0.13600000000000001</v>
      </c>
      <c r="L41" s="1037"/>
    </row>
    <row r="42" spans="1:12" ht="12" customHeight="1">
      <c r="A42" s="712"/>
      <c r="B42" s="1008" t="s">
        <v>588</v>
      </c>
      <c r="C42" s="1033">
        <v>48.6</v>
      </c>
      <c r="D42" s="614">
        <v>47</v>
      </c>
      <c r="E42" s="614">
        <v>47.7</v>
      </c>
      <c r="F42" s="614">
        <v>47.1</v>
      </c>
      <c r="H42" s="1033">
        <v>47.3</v>
      </c>
      <c r="I42" s="614">
        <v>48</v>
      </c>
      <c r="J42" s="614">
        <v>46.6</v>
      </c>
      <c r="K42" s="614">
        <v>46</v>
      </c>
      <c r="L42" s="1034"/>
    </row>
    <row r="43" spans="1:12" ht="12" customHeight="1">
      <c r="A43" s="712"/>
      <c r="B43" s="1008" t="s">
        <v>589</v>
      </c>
      <c r="C43" s="1033">
        <v>358.1</v>
      </c>
      <c r="D43" s="614">
        <v>340.4</v>
      </c>
      <c r="E43" s="614">
        <v>351.4</v>
      </c>
      <c r="F43" s="614">
        <v>349.6</v>
      </c>
      <c r="H43" s="1033">
        <v>342.7</v>
      </c>
      <c r="I43" s="614">
        <v>341.9</v>
      </c>
      <c r="J43" s="614">
        <v>336.9</v>
      </c>
      <c r="K43" s="614">
        <v>338.4</v>
      </c>
      <c r="L43" s="1034"/>
    </row>
    <row r="44" spans="1:12" ht="12" customHeight="1">
      <c r="A44" s="1008"/>
      <c r="B44" s="1008" t="s">
        <v>397</v>
      </c>
      <c r="C44" s="1038">
        <v>0.05</v>
      </c>
      <c r="D44" s="1039">
        <v>4.9000000000000002E-2</v>
      </c>
      <c r="E44" s="1039">
        <v>0.05</v>
      </c>
      <c r="F44" s="1039">
        <v>4.9000000000000002E-2</v>
      </c>
      <c r="H44" s="1038">
        <v>5.2000000000000005E-2</v>
      </c>
      <c r="I44" s="1039">
        <v>0.05</v>
      </c>
      <c r="J44" s="1039">
        <v>5.0999999999999997E-2</v>
      </c>
      <c r="K44" s="1039">
        <v>5.0999999999999997E-2</v>
      </c>
      <c r="L44" s="1040"/>
    </row>
    <row r="45" spans="1:12" ht="12" customHeight="1">
      <c r="A45" s="1008"/>
      <c r="B45" s="1008" t="s">
        <v>398</v>
      </c>
      <c r="C45" s="1033">
        <v>1206.5</v>
      </c>
      <c r="D45" s="614">
        <v>1197.4000000000001</v>
      </c>
      <c r="E45" s="614">
        <v>1222.7</v>
      </c>
      <c r="F45" s="614">
        <v>1226.5</v>
      </c>
      <c r="H45" s="1033">
        <v>1168.3</v>
      </c>
      <c r="I45" s="614">
        <v>1202.4000000000001</v>
      </c>
      <c r="J45" s="614">
        <v>1183.7</v>
      </c>
      <c r="K45" s="614">
        <v>1168.9000000000001</v>
      </c>
      <c r="L45" s="1034"/>
    </row>
    <row r="46" spans="1:12" ht="12" customHeight="1">
      <c r="A46" s="712"/>
      <c r="B46" s="1008"/>
      <c r="C46" s="877"/>
      <c r="D46" s="1000"/>
      <c r="H46" s="877"/>
      <c r="I46" s="1000"/>
      <c r="L46" s="1034"/>
    </row>
    <row r="47" spans="1:12" ht="14.25" customHeight="1">
      <c r="A47" s="712"/>
      <c r="B47" s="1041" t="s">
        <v>590</v>
      </c>
      <c r="C47" s="1042"/>
      <c r="D47" s="1027"/>
      <c r="H47" s="1042"/>
      <c r="I47" s="1027"/>
      <c r="L47" s="1034"/>
    </row>
    <row r="48" spans="1:12" ht="12" customHeight="1">
      <c r="A48" s="712"/>
      <c r="B48" s="1003" t="s">
        <v>591</v>
      </c>
      <c r="C48" s="1024">
        <v>296.89999999999998</v>
      </c>
      <c r="D48" s="1025">
        <v>311.7</v>
      </c>
      <c r="E48" s="1025">
        <v>328.7</v>
      </c>
      <c r="F48" s="1025">
        <v>323.5</v>
      </c>
      <c r="H48" s="1024">
        <v>298.10000000000002</v>
      </c>
      <c r="I48" s="1043">
        <v>335</v>
      </c>
      <c r="J48" s="1025">
        <v>330.7</v>
      </c>
      <c r="K48" s="1043">
        <v>333</v>
      </c>
      <c r="L48" s="1044"/>
    </row>
    <row r="49" spans="1:12" ht="12" customHeight="1">
      <c r="A49" s="712"/>
      <c r="B49" s="1008" t="s">
        <v>245</v>
      </c>
      <c r="C49" s="1031">
        <v>1.724</v>
      </c>
      <c r="D49" s="1032">
        <v>1.7010000000000001</v>
      </c>
      <c r="E49" s="1032">
        <v>1.67</v>
      </c>
      <c r="F49" s="1032">
        <v>1.6319999999999999</v>
      </c>
      <c r="H49" s="1031">
        <v>1.6140000000000001</v>
      </c>
      <c r="I49" s="1032">
        <v>1.587</v>
      </c>
      <c r="J49" s="1032">
        <v>1.5719999999999998</v>
      </c>
      <c r="K49" s="1032">
        <v>1.5660000000000001</v>
      </c>
      <c r="L49" s="1045"/>
    </row>
    <row r="50" spans="1:12" ht="12" customHeight="1">
      <c r="A50" s="712"/>
      <c r="B50" s="1008" t="s">
        <v>592</v>
      </c>
      <c r="C50" s="1031">
        <v>1.349</v>
      </c>
      <c r="D50" s="1032">
        <v>1.3559999999999999</v>
      </c>
      <c r="E50" s="1032">
        <v>1.3640000000000001</v>
      </c>
      <c r="F50" s="1032">
        <v>1.357</v>
      </c>
      <c r="H50" s="1031">
        <v>1.3800000000000001</v>
      </c>
      <c r="I50" s="1032">
        <v>1.3819999999999999</v>
      </c>
      <c r="J50" s="1032">
        <v>1.3880000000000001</v>
      </c>
      <c r="K50" s="1032">
        <v>1.3919999999999999</v>
      </c>
      <c r="L50" s="1045"/>
    </row>
    <row r="51" spans="1:12" ht="12" customHeight="1">
      <c r="A51" s="712"/>
      <c r="B51" s="1008" t="s">
        <v>277</v>
      </c>
      <c r="C51" s="1046">
        <v>0.74</v>
      </c>
      <c r="D51" s="1047">
        <v>0.74</v>
      </c>
      <c r="E51" s="1047">
        <v>0.72</v>
      </c>
      <c r="F51" s="1047">
        <v>0.72</v>
      </c>
      <c r="H51" s="1046">
        <v>0.74</v>
      </c>
      <c r="I51" s="1047">
        <v>0.72</v>
      </c>
      <c r="J51" s="1047">
        <v>0.72</v>
      </c>
      <c r="K51" s="1047">
        <v>0.73</v>
      </c>
      <c r="L51" s="1045"/>
    </row>
    <row r="52" spans="1:12" ht="12" customHeight="1">
      <c r="C52" s="820"/>
      <c r="D52" s="856"/>
      <c r="H52" s="820"/>
      <c r="I52" s="856"/>
    </row>
    <row r="53" spans="1:12" ht="12" customHeight="1">
      <c r="D53" s="1048"/>
      <c r="I53" s="1048"/>
    </row>
    <row r="54" spans="1:12" ht="12" customHeight="1">
      <c r="D54" s="1048"/>
      <c r="I54" s="1048"/>
    </row>
    <row r="55" spans="1:12" ht="12" customHeight="1">
      <c r="C55" s="820"/>
      <c r="D55" s="856"/>
      <c r="H55" s="820"/>
      <c r="I55" s="856"/>
    </row>
    <row r="56" spans="1:12" ht="12" customHeight="1">
      <c r="D56" s="1048"/>
      <c r="I56" s="1048"/>
    </row>
  </sheetData>
  <pageMargins left="0.74803149606299213" right="0.74803149606299213" top="0.98425196850393704" bottom="0.98425196850393704" header="0.51181102362204722" footer="0.51181102362204722"/>
  <pageSetup paperSize="9" scale="92" orientation="portrait" horizontalDpi="300" verticalDpi="300" r:id="rId1"/>
  <headerFooter>
    <oddFooter>&amp;C_x000D_&amp;1#&amp;"Calibri"&amp;10&amp;K000000 Restricted -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16</vt:i4>
      </vt:variant>
    </vt:vector>
  </HeadingPairs>
  <TitlesOfParts>
    <vt:vector size="74" baseType="lpstr">
      <vt:lpstr>Group PH</vt:lpstr>
      <vt:lpstr>Ex-inorganic Income Statement</vt:lpstr>
      <vt:lpstr>Barclays UK YTD </vt:lpstr>
      <vt:lpstr>UK Corporate Bank YTD</vt:lpstr>
      <vt:lpstr>Barclays PBWM YTD</vt:lpstr>
      <vt:lpstr>Investment Bank YTD</vt:lpstr>
      <vt:lpstr>US Consumer Bank YTD</vt:lpstr>
      <vt:lpstr>Head Office YTD </vt:lpstr>
      <vt:lpstr>Group Qrtly </vt:lpstr>
      <vt:lpstr>Barclays UK Qrtly</vt:lpstr>
      <vt:lpstr>UK Corporate Bank Qrtly</vt:lpstr>
      <vt:lpstr>PBWM Qrtly</vt:lpstr>
      <vt:lpstr>Investment Bank Qrtly</vt:lpstr>
      <vt:lpstr>US Consumer Bank Qrtly</vt:lpstr>
      <vt:lpstr>Head Office Qrtly</vt:lpstr>
      <vt:lpstr>Margins and balances</vt:lpstr>
      <vt:lpstr>Remuneration</vt:lpstr>
      <vt:lpstr>L&amp;A by Geography</vt:lpstr>
      <vt:lpstr>L&amp;A by product</vt:lpstr>
      <vt:lpstr>Movement in gross exposures</vt:lpstr>
      <vt:lpstr>Management adjustments to model</vt:lpstr>
      <vt:lpstr>Measurement uncertainty</vt:lpstr>
      <vt:lpstr>ECL sensitivity analysis</vt:lpstr>
      <vt:lpstr>Home loans portfolios</vt:lpstr>
      <vt:lpstr>Credit cards unsecured loans</vt:lpstr>
      <vt:lpstr>Management VaR (95%)</vt:lpstr>
      <vt:lpstr>Assets held for sale</vt:lpstr>
      <vt:lpstr>Assets held for sale - Manageme</vt:lpstr>
      <vt:lpstr>Liquidity coverage ratio</vt:lpstr>
      <vt:lpstr>Net Stable Funding Ratio</vt:lpstr>
      <vt:lpstr>Group liquidity pool</vt:lpstr>
      <vt:lpstr>Deposit funding</vt:lpstr>
      <vt:lpstr>Funding structure</vt:lpstr>
      <vt:lpstr>Composition - wholesale funding</vt:lpstr>
      <vt:lpstr>Capital ratios and resources</vt:lpstr>
      <vt:lpstr>Movement in CET1 capital</vt:lpstr>
      <vt:lpstr>RWAs by risk type and business</vt:lpstr>
      <vt:lpstr>Movement in RWAs</vt:lpstr>
      <vt:lpstr>Leverage</vt:lpstr>
      <vt:lpstr>Condensed consolidated IS</vt:lpstr>
      <vt:lpstr>Condensed consolidated SOCI</vt:lpstr>
      <vt:lpstr>Condensed consolidated BS</vt:lpstr>
      <vt:lpstr>Condensed consolidated SOCIE</vt:lpstr>
      <vt:lpstr>Condensed consolidated CFS</vt:lpstr>
      <vt:lpstr>Tax</vt:lpstr>
      <vt:lpstr>EPS</vt:lpstr>
      <vt:lpstr>Dividend on ordinary shares</vt:lpstr>
      <vt:lpstr>FV of financial instruments</vt:lpstr>
      <vt:lpstr>Subordinated liabilities</vt:lpstr>
      <vt:lpstr>Provisions</vt:lpstr>
      <vt:lpstr>Other reserves</vt:lpstr>
      <vt:lpstr>Returns</vt:lpstr>
      <vt:lpstr>Quarterly returns</vt:lpstr>
      <vt:lpstr>Perf measures ex inorganic acti</vt:lpstr>
      <vt:lpstr>Performance ex. Q423 SCA</vt:lpstr>
      <vt:lpstr>BUK recs ex. Tesco</vt:lpstr>
      <vt:lpstr>LLR recs ex. Tesco</vt:lpstr>
      <vt:lpstr>TNAV</vt:lpstr>
      <vt:lpstr>'Barclays PBWM YTD'!Print_Area</vt:lpstr>
      <vt:lpstr>'Barclays UK Qrtly'!Print_Area</vt:lpstr>
      <vt:lpstr>'Barclays UK YTD '!Print_Area</vt:lpstr>
      <vt:lpstr>'Group PH'!Print_Area</vt:lpstr>
      <vt:lpstr>'Group Qrtly '!Print_Area</vt:lpstr>
      <vt:lpstr>'Head Office Qrtly'!Print_Area</vt:lpstr>
      <vt:lpstr>'Head Office YTD '!Print_Area</vt:lpstr>
      <vt:lpstr>'Investment Bank Qrtly'!Print_Area</vt:lpstr>
      <vt:lpstr>'Investment Bank YTD'!Print_Area</vt:lpstr>
      <vt:lpstr>'PBWM Qrtly'!Print_Area</vt:lpstr>
      <vt:lpstr>'Quarterly returns'!Print_Area</vt:lpstr>
      <vt:lpstr>'UK Corporate Bank Qrtly'!Print_Area</vt:lpstr>
      <vt:lpstr>'UK Corporate Bank YTD'!Print_Area</vt:lpstr>
      <vt:lpstr>'US Consumer Bank Qrtly'!Print_Area</vt:lpstr>
      <vt:lpstr>'US Consumer Bank YTD'!Print_Area</vt:lpstr>
      <vt:lpstr>'Perf measures ex inorganic acti'!Section1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2025-02-13T06:57:34Z</dcterms:created>
  <dcterms:modified xsi:type="dcterms:W3CDTF">2025-02-13T06:57:50Z</dcterms:modified>
</cp:coreProperties>
</file>